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ocuments\Documentos de Carlos\"/>
    </mc:Choice>
  </mc:AlternateContent>
  <xr:revisionPtr revIDLastSave="0" documentId="13_ncr:1_{0BA432CC-9377-4829-8FFE-041882DF0FA7}" xr6:coauthVersionLast="40" xr6:coauthVersionMax="40" xr10:uidLastSave="{00000000-0000-0000-0000-000000000000}"/>
  <workbookProtection workbookAlgorithmName="SHA-512" workbookHashValue="z7dUyN1sS0P8KRzgJq4N9pUBzY07YNYkpAzMLu9VGbPpKxxEYke5qL9z+MjTwWr1wjY15bkt0pDpWdH9hG2XLg==" workbookSaltValue="R8e2rDe0sUT4EyiVlb9yEA==" workbookSpinCount="100000" lockStructure="1"/>
  <bookViews>
    <workbookView xWindow="0" yWindow="0" windowWidth="20430" windowHeight="8910" xr2:uid="{00000000-000D-0000-FFFF-FFFF00000000}"/>
  </bookViews>
  <sheets>
    <sheet name="Nota" sheetId="1" r:id="rId1"/>
    <sheet name="ControlTardes" sheetId="2" r:id="rId2"/>
    <sheet name="FiltrosImprimir" sheetId="4" r:id="rId3"/>
  </sheets>
  <definedNames>
    <definedName name="_xlnm.Print_Area" localSheetId="2">FiltrosImprimir!$A:$R</definedName>
    <definedName name="NoTardes">ControlTardes!$AE$14:$AE$21</definedName>
    <definedName name="Permisos">#REF!</definedName>
    <definedName name="_xlnm.Print_Titles" localSheetId="2">FiltrosImprimir!$4:$14</definedName>
  </definedNames>
  <calcPr calcId="18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4" l="1"/>
  <c r="P11" i="4"/>
  <c r="P12" i="4"/>
  <c r="P13" i="4"/>
  <c r="P9" i="4"/>
  <c r="J371" i="4"/>
  <c r="J15" i="4" l="1"/>
  <c r="J16" i="4"/>
  <c r="J17" i="4"/>
  <c r="J18" i="4"/>
  <c r="J19" i="4"/>
  <c r="J20" i="4"/>
  <c r="J21" i="4"/>
  <c r="AB21" i="4" s="1"/>
  <c r="J22" i="4"/>
  <c r="J23" i="4"/>
  <c r="J24" i="4"/>
  <c r="J25" i="4"/>
  <c r="J26" i="4"/>
  <c r="AB26" i="4" s="1"/>
  <c r="J27" i="4"/>
  <c r="J28" i="4"/>
  <c r="J29" i="4"/>
  <c r="J30" i="4"/>
  <c r="AB30" i="4" s="1"/>
  <c r="J31" i="4"/>
  <c r="J32" i="4"/>
  <c r="J33" i="4"/>
  <c r="AB33" i="4" s="1"/>
  <c r="J34" i="4"/>
  <c r="AB34" i="4" s="1"/>
  <c r="J35" i="4"/>
  <c r="J36" i="4"/>
  <c r="J37" i="4"/>
  <c r="J38" i="4"/>
  <c r="AB38" i="4" s="1"/>
  <c r="J39" i="4"/>
  <c r="J40" i="4"/>
  <c r="J41" i="4"/>
  <c r="AB41" i="4" s="1"/>
  <c r="J42" i="4"/>
  <c r="AB42" i="4" s="1"/>
  <c r="J43" i="4"/>
  <c r="J44" i="4"/>
  <c r="J45" i="4"/>
  <c r="J46" i="4"/>
  <c r="AB46" i="4" s="1"/>
  <c r="J47" i="4"/>
  <c r="J48" i="4"/>
  <c r="J49" i="4"/>
  <c r="AB49" i="4" s="1"/>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2" i="4"/>
  <c r="J373" i="4"/>
  <c r="J374" i="4"/>
  <c r="J375" i="4"/>
  <c r="J376" i="4"/>
  <c r="J377" i="4"/>
  <c r="J378" i="4"/>
  <c r="J379" i="4"/>
  <c r="H15" i="4"/>
  <c r="H16" i="4"/>
  <c r="H17" i="4"/>
  <c r="AA17" i="4" s="1"/>
  <c r="H18" i="4"/>
  <c r="AA18" i="4" s="1"/>
  <c r="H19" i="4"/>
  <c r="H20" i="4"/>
  <c r="H21" i="4"/>
  <c r="H22" i="4"/>
  <c r="H23" i="4"/>
  <c r="H24" i="4"/>
  <c r="H25" i="4"/>
  <c r="H26" i="4"/>
  <c r="AA26" i="4" s="1"/>
  <c r="H27" i="4"/>
  <c r="H28" i="4"/>
  <c r="H29" i="4"/>
  <c r="AA29" i="4" s="1"/>
  <c r="H30" i="4"/>
  <c r="AA30" i="4" s="1"/>
  <c r="H31" i="4"/>
  <c r="H32" i="4"/>
  <c r="H33" i="4"/>
  <c r="H34" i="4"/>
  <c r="AA34" i="4" s="1"/>
  <c r="H35" i="4"/>
  <c r="H36" i="4"/>
  <c r="H37" i="4"/>
  <c r="AA37" i="4" s="1"/>
  <c r="H38" i="4"/>
  <c r="AA38" i="4" s="1"/>
  <c r="H39" i="4"/>
  <c r="H40" i="4"/>
  <c r="H41" i="4"/>
  <c r="H42" i="4"/>
  <c r="AA42" i="4" s="1"/>
  <c r="H43" i="4"/>
  <c r="H44" i="4"/>
  <c r="H45" i="4"/>
  <c r="AA45" i="4" s="1"/>
  <c r="H46" i="4"/>
  <c r="AA46" i="4" s="1"/>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AA15" i="4"/>
  <c r="AB15" i="4"/>
  <c r="AA16" i="4"/>
  <c r="AB16" i="4"/>
  <c r="AB17" i="4"/>
  <c r="AA19" i="4"/>
  <c r="AB19" i="4"/>
  <c r="AA20" i="4"/>
  <c r="AB20" i="4"/>
  <c r="AA21" i="4"/>
  <c r="AA27" i="4"/>
  <c r="AB27" i="4"/>
  <c r="AA28" i="4"/>
  <c r="AB28" i="4"/>
  <c r="AB29" i="4"/>
  <c r="AA31" i="4"/>
  <c r="AB31" i="4"/>
  <c r="AA32" i="4"/>
  <c r="AB32" i="4"/>
  <c r="AA33" i="4"/>
  <c r="AA35" i="4"/>
  <c r="AB35" i="4"/>
  <c r="AA36" i="4"/>
  <c r="AB36" i="4"/>
  <c r="AB37" i="4"/>
  <c r="AA39" i="4"/>
  <c r="AB39" i="4"/>
  <c r="AA40" i="4"/>
  <c r="AB40" i="4"/>
  <c r="AA41" i="4"/>
  <c r="AA43" i="4"/>
  <c r="AB43" i="4"/>
  <c r="AA44" i="4"/>
  <c r="AB44" i="4"/>
  <c r="AB45" i="4"/>
  <c r="AA47" i="4"/>
  <c r="AB47" i="4"/>
  <c r="AA48" i="4"/>
  <c r="AB48" i="4"/>
  <c r="AA49" i="4"/>
  <c r="A15" i="4"/>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O6" i="4"/>
  <c r="AC22" i="2"/>
  <c r="AC23" i="2"/>
  <c r="AC24" i="2"/>
  <c r="AC25" i="2"/>
  <c r="AB22" i="2"/>
  <c r="AA22" i="2" s="1"/>
  <c r="AB23" i="2"/>
  <c r="AB24" i="2"/>
  <c r="AA24" i="2" s="1"/>
  <c r="AB25" i="2"/>
  <c r="AB26" i="2"/>
  <c r="AA23" i="2"/>
  <c r="AA25" i="2"/>
  <c r="T22" i="2"/>
  <c r="U22" i="2"/>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15"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J380" i="4" l="1"/>
  <c r="AB18" i="4"/>
  <c r="Z18" i="4" s="1"/>
  <c r="S15" i="4"/>
  <c r="T15" i="4" s="1"/>
  <c r="S43" i="4"/>
  <c r="T43" i="4" s="1"/>
  <c r="H380" i="4"/>
  <c r="S36" i="4"/>
  <c r="T36" i="4" s="1"/>
  <c r="S29" i="4"/>
  <c r="T29" i="4" s="1"/>
  <c r="Z49" i="4"/>
  <c r="Z48" i="4"/>
  <c r="Z47" i="4"/>
  <c r="Z46" i="4"/>
  <c r="Z45" i="4"/>
  <c r="Z44" i="4"/>
  <c r="Z43" i="4"/>
  <c r="Z42" i="4"/>
  <c r="Z41" i="4"/>
  <c r="Z40" i="4"/>
  <c r="Z39" i="4"/>
  <c r="Z38" i="4"/>
  <c r="Z37" i="4"/>
  <c r="Z36" i="4"/>
  <c r="Z35" i="4"/>
  <c r="Z34" i="4"/>
  <c r="Z33" i="4"/>
  <c r="Z32" i="4"/>
  <c r="Z31" i="4"/>
  <c r="Z30" i="4"/>
  <c r="Z29" i="4"/>
  <c r="Z28" i="4"/>
  <c r="Z27" i="4"/>
  <c r="Z26" i="4"/>
  <c r="Z21" i="4"/>
  <c r="Z20" i="4"/>
  <c r="Z19" i="4"/>
  <c r="Z17" i="4"/>
  <c r="Z16" i="4"/>
  <c r="Z15" i="4"/>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2" i="4"/>
  <c r="L82" i="4" s="1"/>
  <c r="K83" i="4"/>
  <c r="L83" i="4" s="1"/>
  <c r="K84" i="4"/>
  <c r="L84" i="4" s="1"/>
  <c r="K85" i="4"/>
  <c r="L85" i="4" s="1"/>
  <c r="K86" i="4"/>
  <c r="L86" i="4" s="1"/>
  <c r="K87" i="4"/>
  <c r="L87" i="4" s="1"/>
  <c r="K88" i="4"/>
  <c r="L88" i="4" s="1"/>
  <c r="K89" i="4"/>
  <c r="L89" i="4" s="1"/>
  <c r="K90" i="4"/>
  <c r="L90" i="4" s="1"/>
  <c r="K91" i="4"/>
  <c r="L91" i="4" s="1"/>
  <c r="K92" i="4"/>
  <c r="L92" i="4" s="1"/>
  <c r="K93" i="4"/>
  <c r="L93" i="4" s="1"/>
  <c r="K94" i="4"/>
  <c r="L94" i="4" s="1"/>
  <c r="K95" i="4"/>
  <c r="L95" i="4" s="1"/>
  <c r="K96" i="4"/>
  <c r="L96" i="4" s="1"/>
  <c r="K97" i="4"/>
  <c r="L97" i="4" s="1"/>
  <c r="K98" i="4"/>
  <c r="L98" i="4" s="1"/>
  <c r="K99" i="4"/>
  <c r="L99" i="4" s="1"/>
  <c r="K100" i="4"/>
  <c r="L100" i="4" s="1"/>
  <c r="K101" i="4"/>
  <c r="L101" i="4" s="1"/>
  <c r="K102" i="4"/>
  <c r="L102" i="4" s="1"/>
  <c r="K103" i="4"/>
  <c r="L103" i="4" s="1"/>
  <c r="K104" i="4"/>
  <c r="L104" i="4" s="1"/>
  <c r="K105" i="4"/>
  <c r="L105" i="4" s="1"/>
  <c r="K106" i="4"/>
  <c r="L106" i="4" s="1"/>
  <c r="K107" i="4"/>
  <c r="L107" i="4" s="1"/>
  <c r="K108" i="4"/>
  <c r="L108" i="4" s="1"/>
  <c r="K109" i="4"/>
  <c r="L109" i="4" s="1"/>
  <c r="K110" i="4"/>
  <c r="L110" i="4" s="1"/>
  <c r="K111" i="4"/>
  <c r="L111" i="4" s="1"/>
  <c r="K112" i="4"/>
  <c r="L112" i="4" s="1"/>
  <c r="K113" i="4"/>
  <c r="L113" i="4" s="1"/>
  <c r="K114" i="4"/>
  <c r="L114" i="4" s="1"/>
  <c r="K115" i="4"/>
  <c r="L115" i="4" s="1"/>
  <c r="K116" i="4"/>
  <c r="L116" i="4" s="1"/>
  <c r="K117" i="4"/>
  <c r="L117" i="4" s="1"/>
  <c r="K118" i="4"/>
  <c r="L118" i="4" s="1"/>
  <c r="K119" i="4"/>
  <c r="L119" i="4" s="1"/>
  <c r="K120" i="4"/>
  <c r="L120" i="4" s="1"/>
  <c r="K121" i="4"/>
  <c r="L121" i="4" s="1"/>
  <c r="K122" i="4"/>
  <c r="L122" i="4" s="1"/>
  <c r="K123" i="4"/>
  <c r="L123" i="4" s="1"/>
  <c r="K124" i="4"/>
  <c r="L124" i="4" s="1"/>
  <c r="K125" i="4"/>
  <c r="L125" i="4" s="1"/>
  <c r="K126" i="4"/>
  <c r="L126" i="4" s="1"/>
  <c r="K127" i="4"/>
  <c r="L127" i="4" s="1"/>
  <c r="K128" i="4"/>
  <c r="L128" i="4" s="1"/>
  <c r="K129" i="4"/>
  <c r="L129" i="4" s="1"/>
  <c r="K130" i="4"/>
  <c r="L130" i="4" s="1"/>
  <c r="K131" i="4"/>
  <c r="L131" i="4" s="1"/>
  <c r="K132" i="4"/>
  <c r="L132" i="4" s="1"/>
  <c r="K133" i="4"/>
  <c r="L133" i="4" s="1"/>
  <c r="K134" i="4"/>
  <c r="L134" i="4" s="1"/>
  <c r="K135" i="4"/>
  <c r="L135" i="4" s="1"/>
  <c r="K136" i="4"/>
  <c r="L136" i="4" s="1"/>
  <c r="K137" i="4"/>
  <c r="L137" i="4" s="1"/>
  <c r="K138" i="4"/>
  <c r="L138" i="4" s="1"/>
  <c r="K139" i="4"/>
  <c r="L139" i="4" s="1"/>
  <c r="K140" i="4"/>
  <c r="L140" i="4" s="1"/>
  <c r="K141" i="4"/>
  <c r="L141" i="4" s="1"/>
  <c r="K142" i="4"/>
  <c r="L142" i="4" s="1"/>
  <c r="K143" i="4"/>
  <c r="L143" i="4" s="1"/>
  <c r="K144" i="4"/>
  <c r="L144" i="4" s="1"/>
  <c r="K145" i="4"/>
  <c r="L145" i="4" s="1"/>
  <c r="K146" i="4"/>
  <c r="L146" i="4" s="1"/>
  <c r="K147" i="4"/>
  <c r="L147" i="4" s="1"/>
  <c r="K148" i="4"/>
  <c r="L148" i="4" s="1"/>
  <c r="K149" i="4"/>
  <c r="L149" i="4" s="1"/>
  <c r="K150" i="4"/>
  <c r="L150" i="4" s="1"/>
  <c r="K151" i="4"/>
  <c r="L151" i="4" s="1"/>
  <c r="K152" i="4"/>
  <c r="L152" i="4" s="1"/>
  <c r="K153" i="4"/>
  <c r="L153" i="4" s="1"/>
  <c r="K154" i="4"/>
  <c r="L154" i="4" s="1"/>
  <c r="K155" i="4"/>
  <c r="L155" i="4" s="1"/>
  <c r="K156" i="4"/>
  <c r="L156" i="4" s="1"/>
  <c r="K157" i="4"/>
  <c r="L157" i="4" s="1"/>
  <c r="K158" i="4"/>
  <c r="L158" i="4" s="1"/>
  <c r="K159" i="4"/>
  <c r="L159" i="4" s="1"/>
  <c r="K160" i="4"/>
  <c r="L160" i="4" s="1"/>
  <c r="K161" i="4"/>
  <c r="L161" i="4" s="1"/>
  <c r="K162" i="4"/>
  <c r="L162" i="4" s="1"/>
  <c r="K163" i="4"/>
  <c r="L163" i="4" s="1"/>
  <c r="K164" i="4"/>
  <c r="L164" i="4" s="1"/>
  <c r="K165" i="4"/>
  <c r="L165" i="4" s="1"/>
  <c r="K166" i="4"/>
  <c r="L166" i="4" s="1"/>
  <c r="K167" i="4"/>
  <c r="L167" i="4" s="1"/>
  <c r="K168" i="4"/>
  <c r="L168" i="4" s="1"/>
  <c r="K169" i="4"/>
  <c r="L169" i="4" s="1"/>
  <c r="K170" i="4"/>
  <c r="L170" i="4" s="1"/>
  <c r="K171" i="4"/>
  <c r="L171" i="4" s="1"/>
  <c r="K172" i="4"/>
  <c r="L172" i="4" s="1"/>
  <c r="K173" i="4"/>
  <c r="L173" i="4" s="1"/>
  <c r="K174" i="4"/>
  <c r="L174" i="4" s="1"/>
  <c r="K175" i="4"/>
  <c r="L175" i="4" s="1"/>
  <c r="K176" i="4"/>
  <c r="L176" i="4" s="1"/>
  <c r="K177" i="4"/>
  <c r="L177" i="4" s="1"/>
  <c r="K178" i="4"/>
  <c r="L178" i="4" s="1"/>
  <c r="K179" i="4"/>
  <c r="L179" i="4" s="1"/>
  <c r="K180" i="4"/>
  <c r="L180" i="4" s="1"/>
  <c r="K181" i="4"/>
  <c r="L181" i="4" s="1"/>
  <c r="K182" i="4"/>
  <c r="L182" i="4" s="1"/>
  <c r="K183" i="4"/>
  <c r="L183" i="4" s="1"/>
  <c r="K184" i="4"/>
  <c r="L184" i="4" s="1"/>
  <c r="K185" i="4"/>
  <c r="L185" i="4" s="1"/>
  <c r="K186" i="4"/>
  <c r="L186" i="4" s="1"/>
  <c r="K187" i="4"/>
  <c r="L187" i="4" s="1"/>
  <c r="K188" i="4"/>
  <c r="L188" i="4" s="1"/>
  <c r="K189" i="4"/>
  <c r="L189" i="4" s="1"/>
  <c r="K190" i="4"/>
  <c r="L190" i="4" s="1"/>
  <c r="K191" i="4"/>
  <c r="L191" i="4" s="1"/>
  <c r="K192" i="4"/>
  <c r="L192" i="4" s="1"/>
  <c r="K193" i="4"/>
  <c r="L193" i="4" s="1"/>
  <c r="K194" i="4"/>
  <c r="L194" i="4" s="1"/>
  <c r="K195" i="4"/>
  <c r="L195" i="4" s="1"/>
  <c r="K196" i="4"/>
  <c r="L196" i="4" s="1"/>
  <c r="K197" i="4"/>
  <c r="L197" i="4" s="1"/>
  <c r="K198" i="4"/>
  <c r="L198" i="4" s="1"/>
  <c r="K199" i="4"/>
  <c r="L199" i="4" s="1"/>
  <c r="K200" i="4"/>
  <c r="L200" i="4" s="1"/>
  <c r="K201" i="4"/>
  <c r="L201" i="4" s="1"/>
  <c r="K202" i="4"/>
  <c r="L202" i="4" s="1"/>
  <c r="K203" i="4"/>
  <c r="L203" i="4" s="1"/>
  <c r="K204" i="4"/>
  <c r="L204" i="4" s="1"/>
  <c r="K205" i="4"/>
  <c r="L205" i="4" s="1"/>
  <c r="K206" i="4"/>
  <c r="L206" i="4" s="1"/>
  <c r="K207" i="4"/>
  <c r="L207" i="4" s="1"/>
  <c r="K208" i="4"/>
  <c r="L208" i="4" s="1"/>
  <c r="K209" i="4"/>
  <c r="L209" i="4" s="1"/>
  <c r="K210" i="4"/>
  <c r="L210" i="4" s="1"/>
  <c r="K211" i="4"/>
  <c r="L211" i="4" s="1"/>
  <c r="K212" i="4"/>
  <c r="L212" i="4" s="1"/>
  <c r="K213" i="4"/>
  <c r="L213" i="4" s="1"/>
  <c r="K214" i="4"/>
  <c r="L214" i="4" s="1"/>
  <c r="K215" i="4"/>
  <c r="L215" i="4" s="1"/>
  <c r="K216" i="4"/>
  <c r="L216" i="4" s="1"/>
  <c r="K217" i="4"/>
  <c r="L217" i="4" s="1"/>
  <c r="K218" i="4"/>
  <c r="L218" i="4" s="1"/>
  <c r="K219" i="4"/>
  <c r="L219" i="4" s="1"/>
  <c r="K220" i="4"/>
  <c r="L220" i="4" s="1"/>
  <c r="K221" i="4"/>
  <c r="L221" i="4" s="1"/>
  <c r="K222" i="4"/>
  <c r="L222" i="4" s="1"/>
  <c r="K223" i="4"/>
  <c r="L223" i="4" s="1"/>
  <c r="K224" i="4"/>
  <c r="L224" i="4" s="1"/>
  <c r="K225" i="4"/>
  <c r="L225" i="4" s="1"/>
  <c r="K226" i="4"/>
  <c r="L226" i="4" s="1"/>
  <c r="K227" i="4"/>
  <c r="L227" i="4" s="1"/>
  <c r="K228" i="4"/>
  <c r="L228" i="4" s="1"/>
  <c r="K229" i="4"/>
  <c r="L229" i="4" s="1"/>
  <c r="K230" i="4"/>
  <c r="L230" i="4" s="1"/>
  <c r="K231" i="4"/>
  <c r="L231" i="4" s="1"/>
  <c r="K232" i="4"/>
  <c r="L232" i="4" s="1"/>
  <c r="K233" i="4"/>
  <c r="L233" i="4" s="1"/>
  <c r="K234" i="4"/>
  <c r="L234" i="4" s="1"/>
  <c r="K235" i="4"/>
  <c r="L235" i="4" s="1"/>
  <c r="K236" i="4"/>
  <c r="L236" i="4" s="1"/>
  <c r="K237" i="4"/>
  <c r="L237" i="4" s="1"/>
  <c r="K238" i="4"/>
  <c r="L238" i="4" s="1"/>
  <c r="K239" i="4"/>
  <c r="L239" i="4" s="1"/>
  <c r="K240" i="4"/>
  <c r="L240" i="4" s="1"/>
  <c r="K241" i="4"/>
  <c r="L241" i="4" s="1"/>
  <c r="K242" i="4"/>
  <c r="L242" i="4" s="1"/>
  <c r="K243" i="4"/>
  <c r="L243" i="4" s="1"/>
  <c r="K244" i="4"/>
  <c r="L244" i="4" s="1"/>
  <c r="K245" i="4"/>
  <c r="L245" i="4" s="1"/>
  <c r="K246" i="4"/>
  <c r="L246" i="4" s="1"/>
  <c r="K247" i="4"/>
  <c r="L247" i="4" s="1"/>
  <c r="K248" i="4"/>
  <c r="L248" i="4" s="1"/>
  <c r="K249" i="4"/>
  <c r="L249" i="4" s="1"/>
  <c r="K250" i="4"/>
  <c r="L250" i="4" s="1"/>
  <c r="K251" i="4"/>
  <c r="L251" i="4" s="1"/>
  <c r="K252" i="4"/>
  <c r="L252" i="4" s="1"/>
  <c r="K253" i="4"/>
  <c r="L253" i="4" s="1"/>
  <c r="K254" i="4"/>
  <c r="L254" i="4" s="1"/>
  <c r="K255" i="4"/>
  <c r="L255" i="4" s="1"/>
  <c r="K256" i="4"/>
  <c r="L256" i="4" s="1"/>
  <c r="K257" i="4"/>
  <c r="L257" i="4" s="1"/>
  <c r="K258" i="4"/>
  <c r="L258" i="4" s="1"/>
  <c r="K259" i="4"/>
  <c r="L259" i="4" s="1"/>
  <c r="K260" i="4"/>
  <c r="L260" i="4" s="1"/>
  <c r="K261" i="4"/>
  <c r="L261" i="4" s="1"/>
  <c r="K262" i="4"/>
  <c r="L262" i="4" s="1"/>
  <c r="K263" i="4"/>
  <c r="L263" i="4" s="1"/>
  <c r="K264" i="4"/>
  <c r="L264" i="4" s="1"/>
  <c r="K265" i="4"/>
  <c r="L265" i="4" s="1"/>
  <c r="K266" i="4"/>
  <c r="L266" i="4" s="1"/>
  <c r="K267" i="4"/>
  <c r="L267" i="4" s="1"/>
  <c r="K268" i="4"/>
  <c r="L268" i="4" s="1"/>
  <c r="K269" i="4"/>
  <c r="L269" i="4" s="1"/>
  <c r="K270" i="4"/>
  <c r="L270" i="4" s="1"/>
  <c r="K271" i="4"/>
  <c r="L271" i="4" s="1"/>
  <c r="K272" i="4"/>
  <c r="L272" i="4" s="1"/>
  <c r="K273" i="4"/>
  <c r="L273" i="4" s="1"/>
  <c r="K274" i="4"/>
  <c r="L274" i="4" s="1"/>
  <c r="K275" i="4"/>
  <c r="L275" i="4" s="1"/>
  <c r="K276" i="4"/>
  <c r="L276" i="4" s="1"/>
  <c r="K277" i="4"/>
  <c r="L277" i="4" s="1"/>
  <c r="K278" i="4"/>
  <c r="L278" i="4" s="1"/>
  <c r="K279" i="4"/>
  <c r="L279" i="4" s="1"/>
  <c r="K280" i="4"/>
  <c r="L280" i="4" s="1"/>
  <c r="K281" i="4"/>
  <c r="L281" i="4" s="1"/>
  <c r="K282" i="4"/>
  <c r="L282" i="4" s="1"/>
  <c r="K283" i="4"/>
  <c r="L283" i="4" s="1"/>
  <c r="K284" i="4"/>
  <c r="L284" i="4" s="1"/>
  <c r="K285" i="4"/>
  <c r="L285" i="4" s="1"/>
  <c r="K286" i="4"/>
  <c r="L286" i="4" s="1"/>
  <c r="K287" i="4"/>
  <c r="L287" i="4" s="1"/>
  <c r="K288" i="4"/>
  <c r="L288" i="4" s="1"/>
  <c r="K289" i="4"/>
  <c r="L289" i="4" s="1"/>
  <c r="K290" i="4"/>
  <c r="L290" i="4" s="1"/>
  <c r="K291" i="4"/>
  <c r="L291" i="4" s="1"/>
  <c r="K292" i="4"/>
  <c r="L292" i="4" s="1"/>
  <c r="K293" i="4"/>
  <c r="L293" i="4" s="1"/>
  <c r="K294" i="4"/>
  <c r="L294" i="4" s="1"/>
  <c r="K295" i="4"/>
  <c r="L295" i="4" s="1"/>
  <c r="K296" i="4"/>
  <c r="L296" i="4" s="1"/>
  <c r="K297" i="4"/>
  <c r="L297" i="4" s="1"/>
  <c r="K298" i="4"/>
  <c r="L298" i="4" s="1"/>
  <c r="K299" i="4"/>
  <c r="L299" i="4" s="1"/>
  <c r="K300" i="4"/>
  <c r="L300" i="4" s="1"/>
  <c r="K301" i="4"/>
  <c r="L301" i="4" s="1"/>
  <c r="K302" i="4"/>
  <c r="L302" i="4" s="1"/>
  <c r="K303" i="4"/>
  <c r="L303" i="4" s="1"/>
  <c r="K304" i="4"/>
  <c r="L304" i="4" s="1"/>
  <c r="K305" i="4"/>
  <c r="L305" i="4" s="1"/>
  <c r="K306" i="4"/>
  <c r="L306" i="4" s="1"/>
  <c r="K307" i="4"/>
  <c r="L307" i="4" s="1"/>
  <c r="K308" i="4"/>
  <c r="L308" i="4" s="1"/>
  <c r="K309" i="4"/>
  <c r="L309" i="4" s="1"/>
  <c r="K310" i="4"/>
  <c r="L310" i="4" s="1"/>
  <c r="K311" i="4"/>
  <c r="L311" i="4" s="1"/>
  <c r="K312" i="4"/>
  <c r="L312" i="4" s="1"/>
  <c r="K313" i="4"/>
  <c r="L313" i="4" s="1"/>
  <c r="K314" i="4"/>
  <c r="L314" i="4" s="1"/>
  <c r="K315" i="4"/>
  <c r="L315" i="4" s="1"/>
  <c r="K316" i="4"/>
  <c r="L316" i="4" s="1"/>
  <c r="K317" i="4"/>
  <c r="L317" i="4" s="1"/>
  <c r="K318" i="4"/>
  <c r="L318" i="4" s="1"/>
  <c r="K319" i="4"/>
  <c r="L319" i="4" s="1"/>
  <c r="K320" i="4"/>
  <c r="L320" i="4" s="1"/>
  <c r="K321" i="4"/>
  <c r="L321" i="4" s="1"/>
  <c r="K322" i="4"/>
  <c r="L322" i="4" s="1"/>
  <c r="K323" i="4"/>
  <c r="L323" i="4" s="1"/>
  <c r="K324" i="4"/>
  <c r="L324" i="4" s="1"/>
  <c r="K325" i="4"/>
  <c r="L325" i="4" s="1"/>
  <c r="K326" i="4"/>
  <c r="L326" i="4" s="1"/>
  <c r="K327" i="4"/>
  <c r="L327" i="4" s="1"/>
  <c r="K328" i="4"/>
  <c r="L328" i="4" s="1"/>
  <c r="K329" i="4"/>
  <c r="L329" i="4" s="1"/>
  <c r="K330" i="4"/>
  <c r="L330" i="4" s="1"/>
  <c r="K331" i="4"/>
  <c r="L331" i="4" s="1"/>
  <c r="K332" i="4"/>
  <c r="L332" i="4" s="1"/>
  <c r="K333" i="4"/>
  <c r="L333" i="4" s="1"/>
  <c r="K334" i="4"/>
  <c r="L334" i="4" s="1"/>
  <c r="K335" i="4"/>
  <c r="L335" i="4" s="1"/>
  <c r="K336" i="4"/>
  <c r="L336" i="4" s="1"/>
  <c r="K337" i="4"/>
  <c r="L337" i="4" s="1"/>
  <c r="K338" i="4"/>
  <c r="L338" i="4" s="1"/>
  <c r="K339" i="4"/>
  <c r="L339" i="4" s="1"/>
  <c r="K340" i="4"/>
  <c r="L340" i="4" s="1"/>
  <c r="K341" i="4"/>
  <c r="L341" i="4" s="1"/>
  <c r="K342" i="4"/>
  <c r="L342" i="4" s="1"/>
  <c r="K343" i="4"/>
  <c r="L343" i="4" s="1"/>
  <c r="K344" i="4"/>
  <c r="L344" i="4" s="1"/>
  <c r="K345" i="4"/>
  <c r="L345" i="4" s="1"/>
  <c r="K346" i="4"/>
  <c r="L346" i="4" s="1"/>
  <c r="K347" i="4"/>
  <c r="L347" i="4" s="1"/>
  <c r="K348" i="4"/>
  <c r="L348" i="4" s="1"/>
  <c r="K349" i="4"/>
  <c r="L349" i="4" s="1"/>
  <c r="K350" i="4"/>
  <c r="L350" i="4" s="1"/>
  <c r="K351" i="4"/>
  <c r="L351" i="4" s="1"/>
  <c r="K352" i="4"/>
  <c r="L352" i="4" s="1"/>
  <c r="K353" i="4"/>
  <c r="L353" i="4" s="1"/>
  <c r="K354" i="4"/>
  <c r="L354" i="4" s="1"/>
  <c r="K355" i="4"/>
  <c r="L355" i="4" s="1"/>
  <c r="K356" i="4"/>
  <c r="L356" i="4" s="1"/>
  <c r="K357" i="4"/>
  <c r="L357" i="4" s="1"/>
  <c r="K358" i="4"/>
  <c r="L358" i="4" s="1"/>
  <c r="K359" i="4"/>
  <c r="L359" i="4" s="1"/>
  <c r="K360" i="4"/>
  <c r="L360" i="4" s="1"/>
  <c r="K361" i="4"/>
  <c r="L361" i="4" s="1"/>
  <c r="K362" i="4"/>
  <c r="L362" i="4" s="1"/>
  <c r="K363" i="4"/>
  <c r="L363" i="4" s="1"/>
  <c r="K364" i="4"/>
  <c r="L364" i="4" s="1"/>
  <c r="K365" i="4"/>
  <c r="L365" i="4" s="1"/>
  <c r="K366" i="4"/>
  <c r="L366" i="4" s="1"/>
  <c r="K367" i="4"/>
  <c r="L367" i="4" s="1"/>
  <c r="K368" i="4"/>
  <c r="L368" i="4" s="1"/>
  <c r="K369" i="4"/>
  <c r="L369" i="4" s="1"/>
  <c r="K370" i="4"/>
  <c r="L370" i="4" s="1"/>
  <c r="K371" i="4"/>
  <c r="L371" i="4" s="1"/>
  <c r="K372" i="4"/>
  <c r="L372" i="4" s="1"/>
  <c r="K373" i="4"/>
  <c r="L373" i="4" s="1"/>
  <c r="K374" i="4"/>
  <c r="L374" i="4" s="1"/>
  <c r="K375" i="4"/>
  <c r="L375" i="4" s="1"/>
  <c r="K376" i="4"/>
  <c r="L376" i="4" s="1"/>
  <c r="K377" i="4"/>
  <c r="L377" i="4" s="1"/>
  <c r="K378" i="4"/>
  <c r="L378" i="4" s="1"/>
  <c r="K379" i="4"/>
  <c r="L379" i="4" s="1"/>
  <c r="K15" i="4"/>
  <c r="L15" i="4" s="1"/>
  <c r="W43" i="4" l="1"/>
  <c r="X43" i="4" s="1"/>
  <c r="W15" i="4"/>
  <c r="X15" i="4" s="1"/>
  <c r="W29" i="4"/>
  <c r="X29" i="4" s="1"/>
  <c r="W36" i="4"/>
  <c r="X36" i="4" s="1"/>
  <c r="L35" i="4"/>
  <c r="K381" i="4"/>
  <c r="C381" i="4" l="1"/>
  <c r="AB379" i="4"/>
  <c r="AA379" i="4"/>
  <c r="C379" i="4"/>
  <c r="AB378" i="4"/>
  <c r="AA378" i="4"/>
  <c r="C378" i="4"/>
  <c r="AB377" i="4"/>
  <c r="AA377" i="4"/>
  <c r="C377" i="4"/>
  <c r="AB376" i="4"/>
  <c r="AA376" i="4"/>
  <c r="C376" i="4"/>
  <c r="AB375" i="4"/>
  <c r="AA375" i="4"/>
  <c r="C375" i="4"/>
  <c r="AB374" i="4"/>
  <c r="AA374" i="4"/>
  <c r="C374" i="4"/>
  <c r="AB373" i="4"/>
  <c r="AA373" i="4"/>
  <c r="C373" i="4"/>
  <c r="AB372" i="4"/>
  <c r="AA372" i="4"/>
  <c r="S372" i="4"/>
  <c r="T372" i="4" s="1"/>
  <c r="C372" i="4"/>
  <c r="AB371" i="4"/>
  <c r="AA371" i="4"/>
  <c r="C371" i="4"/>
  <c r="AB370" i="4"/>
  <c r="AA370" i="4"/>
  <c r="C370" i="4"/>
  <c r="AB369" i="4"/>
  <c r="AA369" i="4"/>
  <c r="C369" i="4"/>
  <c r="AB368" i="4"/>
  <c r="AA368" i="4"/>
  <c r="C368" i="4"/>
  <c r="AB367" i="4"/>
  <c r="AA367" i="4"/>
  <c r="C367" i="4"/>
  <c r="AB366" i="4"/>
  <c r="AA366" i="4"/>
  <c r="C366" i="4"/>
  <c r="AB365" i="4"/>
  <c r="AA365" i="4"/>
  <c r="S365" i="4"/>
  <c r="T365" i="4" s="1"/>
  <c r="C365" i="4"/>
  <c r="AB364" i="4"/>
  <c r="AA364" i="4"/>
  <c r="C364" i="4"/>
  <c r="AB363" i="4"/>
  <c r="AA363" i="4"/>
  <c r="C363" i="4"/>
  <c r="AB362" i="4"/>
  <c r="AA362" i="4"/>
  <c r="C362" i="4"/>
  <c r="AB361" i="4"/>
  <c r="AA361" i="4"/>
  <c r="C361" i="4"/>
  <c r="AB360" i="4"/>
  <c r="AA360" i="4"/>
  <c r="C360" i="4"/>
  <c r="AB359" i="4"/>
  <c r="AA359" i="4"/>
  <c r="C359" i="4"/>
  <c r="AB358" i="4"/>
  <c r="AA358" i="4"/>
  <c r="S358" i="4"/>
  <c r="T358" i="4" s="1"/>
  <c r="C358" i="4"/>
  <c r="AB357" i="4"/>
  <c r="AA357" i="4"/>
  <c r="C357" i="4"/>
  <c r="AB356" i="4"/>
  <c r="AA356" i="4"/>
  <c r="C356" i="4"/>
  <c r="AB355" i="4"/>
  <c r="AA355" i="4"/>
  <c r="C355" i="4"/>
  <c r="AB354" i="4"/>
  <c r="AA354" i="4"/>
  <c r="C354" i="4"/>
  <c r="AB353" i="4"/>
  <c r="AA353" i="4"/>
  <c r="C353" i="4"/>
  <c r="AB352" i="4"/>
  <c r="AA352" i="4"/>
  <c r="C352" i="4"/>
  <c r="AB351" i="4"/>
  <c r="AA351" i="4"/>
  <c r="S351" i="4"/>
  <c r="T351" i="4" s="1"/>
  <c r="C351" i="4"/>
  <c r="AB350" i="4"/>
  <c r="AA350" i="4"/>
  <c r="C350" i="4"/>
  <c r="AB349" i="4"/>
  <c r="AA349" i="4"/>
  <c r="C349" i="4"/>
  <c r="AB348" i="4"/>
  <c r="AA348" i="4"/>
  <c r="C348" i="4"/>
  <c r="AB347" i="4"/>
  <c r="AA347" i="4"/>
  <c r="C347" i="4"/>
  <c r="AB346" i="4"/>
  <c r="AA346" i="4"/>
  <c r="C346" i="4"/>
  <c r="AB345" i="4"/>
  <c r="AA345" i="4"/>
  <c r="C345" i="4"/>
  <c r="AB344" i="4"/>
  <c r="AA344" i="4"/>
  <c r="S344" i="4"/>
  <c r="T344" i="4" s="1"/>
  <c r="C344" i="4"/>
  <c r="AB343" i="4"/>
  <c r="AA343" i="4"/>
  <c r="C343" i="4"/>
  <c r="AB342" i="4"/>
  <c r="AA342" i="4"/>
  <c r="C342" i="4"/>
  <c r="AB341" i="4"/>
  <c r="AA341" i="4"/>
  <c r="C341" i="4"/>
  <c r="AB340" i="4"/>
  <c r="AA340" i="4"/>
  <c r="C340" i="4"/>
  <c r="AB339" i="4"/>
  <c r="AA339" i="4"/>
  <c r="C339" i="4"/>
  <c r="AB338" i="4"/>
  <c r="AA338" i="4"/>
  <c r="C338" i="4"/>
  <c r="AB337" i="4"/>
  <c r="AA337" i="4"/>
  <c r="S337" i="4"/>
  <c r="T337" i="4" s="1"/>
  <c r="C337" i="4"/>
  <c r="AB336" i="4"/>
  <c r="AA336" i="4"/>
  <c r="C336" i="4"/>
  <c r="AB335" i="4"/>
  <c r="AA335" i="4"/>
  <c r="C335" i="4"/>
  <c r="AB334" i="4"/>
  <c r="AA334" i="4"/>
  <c r="C334" i="4"/>
  <c r="AB333" i="4"/>
  <c r="AA333" i="4"/>
  <c r="C333" i="4"/>
  <c r="AB332" i="4"/>
  <c r="AA332" i="4"/>
  <c r="C332" i="4"/>
  <c r="AB331" i="4"/>
  <c r="AA331" i="4"/>
  <c r="C331" i="4"/>
  <c r="AB330" i="4"/>
  <c r="AA330" i="4"/>
  <c r="S330" i="4"/>
  <c r="T330" i="4" s="1"/>
  <c r="C330" i="4"/>
  <c r="AB329" i="4"/>
  <c r="AA329" i="4"/>
  <c r="C329" i="4"/>
  <c r="AB328" i="4"/>
  <c r="AA328" i="4"/>
  <c r="C328" i="4"/>
  <c r="AB327" i="4"/>
  <c r="AA327" i="4"/>
  <c r="C327" i="4"/>
  <c r="AB326" i="4"/>
  <c r="AA326" i="4"/>
  <c r="C326" i="4"/>
  <c r="AB325" i="4"/>
  <c r="AA325" i="4"/>
  <c r="C325" i="4"/>
  <c r="AB324" i="4"/>
  <c r="AA324" i="4"/>
  <c r="C324" i="4"/>
  <c r="AB323" i="4"/>
  <c r="AA323" i="4"/>
  <c r="S323" i="4"/>
  <c r="T323" i="4" s="1"/>
  <c r="C323" i="4"/>
  <c r="AB322" i="4"/>
  <c r="AA322" i="4"/>
  <c r="C322" i="4"/>
  <c r="AB321" i="4"/>
  <c r="AA321" i="4"/>
  <c r="C321" i="4"/>
  <c r="AB320" i="4"/>
  <c r="AA320" i="4"/>
  <c r="C320" i="4"/>
  <c r="AB319" i="4"/>
  <c r="AA319" i="4"/>
  <c r="C319" i="4"/>
  <c r="AB318" i="4"/>
  <c r="AA318" i="4"/>
  <c r="C318" i="4"/>
  <c r="AB317" i="4"/>
  <c r="AA317" i="4"/>
  <c r="C317" i="4"/>
  <c r="AB316" i="4"/>
  <c r="AA316" i="4"/>
  <c r="S316" i="4"/>
  <c r="T316" i="4" s="1"/>
  <c r="C316" i="4"/>
  <c r="AB315" i="4"/>
  <c r="AA315" i="4"/>
  <c r="C315" i="4"/>
  <c r="AB314" i="4"/>
  <c r="AA314" i="4"/>
  <c r="C314" i="4"/>
  <c r="AB313" i="4"/>
  <c r="AA313" i="4"/>
  <c r="C313" i="4"/>
  <c r="AB312" i="4"/>
  <c r="AA312" i="4"/>
  <c r="C312" i="4"/>
  <c r="AB311" i="4"/>
  <c r="AA311" i="4"/>
  <c r="C311" i="4"/>
  <c r="AB310" i="4"/>
  <c r="AA310" i="4"/>
  <c r="C310" i="4"/>
  <c r="AB309" i="4"/>
  <c r="AA309" i="4"/>
  <c r="S309" i="4"/>
  <c r="T309" i="4" s="1"/>
  <c r="C309" i="4"/>
  <c r="AB308" i="4"/>
  <c r="AA308" i="4"/>
  <c r="C308" i="4"/>
  <c r="AB307" i="4"/>
  <c r="AA307" i="4"/>
  <c r="C307" i="4"/>
  <c r="AB306" i="4"/>
  <c r="AA306" i="4"/>
  <c r="C306" i="4"/>
  <c r="AB305" i="4"/>
  <c r="AA305" i="4"/>
  <c r="C305" i="4"/>
  <c r="AB304" i="4"/>
  <c r="AA304" i="4"/>
  <c r="C304" i="4"/>
  <c r="AB303" i="4"/>
  <c r="AA303" i="4"/>
  <c r="C303" i="4"/>
  <c r="AB302" i="4"/>
  <c r="AA302" i="4"/>
  <c r="S302" i="4"/>
  <c r="T302" i="4" s="1"/>
  <c r="C302" i="4"/>
  <c r="AB301" i="4"/>
  <c r="AA301" i="4"/>
  <c r="C301" i="4"/>
  <c r="AB300" i="4"/>
  <c r="AA300" i="4"/>
  <c r="C300" i="4"/>
  <c r="AB299" i="4"/>
  <c r="AA299" i="4"/>
  <c r="C299" i="4"/>
  <c r="AB298" i="4"/>
  <c r="AA298" i="4"/>
  <c r="C298" i="4"/>
  <c r="AB297" i="4"/>
  <c r="AA297" i="4"/>
  <c r="C297" i="4"/>
  <c r="AB296" i="4"/>
  <c r="AA296" i="4"/>
  <c r="C296" i="4"/>
  <c r="AB295" i="4"/>
  <c r="AA295" i="4"/>
  <c r="S295" i="4"/>
  <c r="T295" i="4" s="1"/>
  <c r="C295" i="4"/>
  <c r="AB294" i="4"/>
  <c r="AA294" i="4"/>
  <c r="C294" i="4"/>
  <c r="AB293" i="4"/>
  <c r="AA293" i="4"/>
  <c r="C293" i="4"/>
  <c r="AB292" i="4"/>
  <c r="AA292" i="4"/>
  <c r="C292" i="4"/>
  <c r="AB291" i="4"/>
  <c r="AA291" i="4"/>
  <c r="C291" i="4"/>
  <c r="AB290" i="4"/>
  <c r="AA290" i="4"/>
  <c r="C290" i="4"/>
  <c r="AB289" i="4"/>
  <c r="AA289" i="4"/>
  <c r="C289" i="4"/>
  <c r="AB288" i="4"/>
  <c r="AA288" i="4"/>
  <c r="S288" i="4"/>
  <c r="T288" i="4" s="1"/>
  <c r="C288" i="4"/>
  <c r="AB287" i="4"/>
  <c r="AA287" i="4"/>
  <c r="C287" i="4"/>
  <c r="AB286" i="4"/>
  <c r="AA286" i="4"/>
  <c r="C286" i="4"/>
  <c r="AB285" i="4"/>
  <c r="AA285" i="4"/>
  <c r="C285" i="4"/>
  <c r="AB284" i="4"/>
  <c r="AA284" i="4"/>
  <c r="C284" i="4"/>
  <c r="AB283" i="4"/>
  <c r="AA283" i="4"/>
  <c r="C283" i="4"/>
  <c r="AB282" i="4"/>
  <c r="AA282" i="4"/>
  <c r="C282" i="4"/>
  <c r="AB281" i="4"/>
  <c r="AA281" i="4"/>
  <c r="S281" i="4"/>
  <c r="T281" i="4" s="1"/>
  <c r="C281" i="4"/>
  <c r="AB280" i="4"/>
  <c r="AA280" i="4"/>
  <c r="C280" i="4"/>
  <c r="AB279" i="4"/>
  <c r="AA279" i="4"/>
  <c r="C279" i="4"/>
  <c r="AB278" i="4"/>
  <c r="AA278" i="4"/>
  <c r="C278" i="4"/>
  <c r="AB277" i="4"/>
  <c r="AA277" i="4"/>
  <c r="C277" i="4"/>
  <c r="AB276" i="4"/>
  <c r="AA276" i="4"/>
  <c r="C276" i="4"/>
  <c r="AB275" i="4"/>
  <c r="AA275" i="4"/>
  <c r="C275" i="4"/>
  <c r="AB274" i="4"/>
  <c r="AA274" i="4"/>
  <c r="S274" i="4"/>
  <c r="T274" i="4" s="1"/>
  <c r="C274" i="4"/>
  <c r="AB273" i="4"/>
  <c r="AA273" i="4"/>
  <c r="C273" i="4"/>
  <c r="AB272" i="4"/>
  <c r="AA272" i="4"/>
  <c r="C272" i="4"/>
  <c r="AB271" i="4"/>
  <c r="AA271" i="4"/>
  <c r="C271" i="4"/>
  <c r="AB270" i="4"/>
  <c r="AA270" i="4"/>
  <c r="C270" i="4"/>
  <c r="AB269" i="4"/>
  <c r="AA269" i="4"/>
  <c r="C269" i="4"/>
  <c r="AB268" i="4"/>
  <c r="AA268" i="4"/>
  <c r="C268" i="4"/>
  <c r="AB267" i="4"/>
  <c r="AA267" i="4"/>
  <c r="S267" i="4"/>
  <c r="T267" i="4" s="1"/>
  <c r="C267" i="4"/>
  <c r="AB266" i="4"/>
  <c r="AA266" i="4"/>
  <c r="C266" i="4"/>
  <c r="AB265" i="4"/>
  <c r="AA265" i="4"/>
  <c r="C265" i="4"/>
  <c r="AB264" i="4"/>
  <c r="AA264" i="4"/>
  <c r="C264" i="4"/>
  <c r="AB263" i="4"/>
  <c r="AA263" i="4"/>
  <c r="C263" i="4"/>
  <c r="AB262" i="4"/>
  <c r="AA262" i="4"/>
  <c r="C262" i="4"/>
  <c r="AB261" i="4"/>
  <c r="AA261" i="4"/>
  <c r="C261" i="4"/>
  <c r="AB260" i="4"/>
  <c r="AA260" i="4"/>
  <c r="S260" i="4"/>
  <c r="T260" i="4" s="1"/>
  <c r="C260" i="4"/>
  <c r="AB259" i="4"/>
  <c r="AA259" i="4"/>
  <c r="C259" i="4"/>
  <c r="AB258" i="4"/>
  <c r="AA258" i="4"/>
  <c r="C258" i="4"/>
  <c r="AB257" i="4"/>
  <c r="AA257" i="4"/>
  <c r="C257" i="4"/>
  <c r="AB256" i="4"/>
  <c r="AA256" i="4"/>
  <c r="C256" i="4"/>
  <c r="AB255" i="4"/>
  <c r="AA255" i="4"/>
  <c r="C255" i="4"/>
  <c r="AB254" i="4"/>
  <c r="AA254" i="4"/>
  <c r="C254" i="4"/>
  <c r="AB253" i="4"/>
  <c r="AA253" i="4"/>
  <c r="S253" i="4"/>
  <c r="T253" i="4" s="1"/>
  <c r="C253" i="4"/>
  <c r="AB252" i="4"/>
  <c r="AA252" i="4"/>
  <c r="C252" i="4"/>
  <c r="AB251" i="4"/>
  <c r="AA251" i="4"/>
  <c r="C251" i="4"/>
  <c r="AB250" i="4"/>
  <c r="AA250" i="4"/>
  <c r="C250" i="4"/>
  <c r="AB249" i="4"/>
  <c r="AA249" i="4"/>
  <c r="C249" i="4"/>
  <c r="AB248" i="4"/>
  <c r="AA248" i="4"/>
  <c r="C248" i="4"/>
  <c r="AB247" i="4"/>
  <c r="AA247" i="4"/>
  <c r="C247" i="4"/>
  <c r="AB246" i="4"/>
  <c r="AA246" i="4"/>
  <c r="S246" i="4"/>
  <c r="T246" i="4" s="1"/>
  <c r="C246" i="4"/>
  <c r="AB245" i="4"/>
  <c r="AA245" i="4"/>
  <c r="C245" i="4"/>
  <c r="AB244" i="4"/>
  <c r="AA244" i="4"/>
  <c r="C244" i="4"/>
  <c r="AB243" i="4"/>
  <c r="Z243" i="4" s="1"/>
  <c r="AA243" i="4"/>
  <c r="C243" i="4"/>
  <c r="AB242" i="4"/>
  <c r="AA242" i="4"/>
  <c r="C242" i="4"/>
  <c r="AB241" i="4"/>
  <c r="AA241" i="4"/>
  <c r="C241" i="4"/>
  <c r="AB240" i="4"/>
  <c r="AA240" i="4"/>
  <c r="C240" i="4"/>
  <c r="AB239" i="4"/>
  <c r="AA239" i="4"/>
  <c r="S239" i="4"/>
  <c r="T239" i="4" s="1"/>
  <c r="C239" i="4"/>
  <c r="AB238" i="4"/>
  <c r="AA238" i="4"/>
  <c r="C238" i="4"/>
  <c r="AB237" i="4"/>
  <c r="AA237" i="4"/>
  <c r="C237" i="4"/>
  <c r="AB236" i="4"/>
  <c r="AA236" i="4"/>
  <c r="C236" i="4"/>
  <c r="AB235" i="4"/>
  <c r="AA235" i="4"/>
  <c r="C235" i="4"/>
  <c r="AB234" i="4"/>
  <c r="AA234" i="4"/>
  <c r="C234" i="4"/>
  <c r="AB233" i="4"/>
  <c r="AA233" i="4"/>
  <c r="C233" i="4"/>
  <c r="AB232" i="4"/>
  <c r="AA232" i="4"/>
  <c r="S232" i="4"/>
  <c r="T232" i="4" s="1"/>
  <c r="C232" i="4"/>
  <c r="AB231" i="4"/>
  <c r="AA231" i="4"/>
  <c r="C231" i="4"/>
  <c r="AB230" i="4"/>
  <c r="AA230" i="4"/>
  <c r="C230" i="4"/>
  <c r="AB229" i="4"/>
  <c r="AA229" i="4"/>
  <c r="C229" i="4"/>
  <c r="AB228" i="4"/>
  <c r="AA228" i="4"/>
  <c r="C228" i="4"/>
  <c r="AB227" i="4"/>
  <c r="AA227" i="4"/>
  <c r="C227" i="4"/>
  <c r="AB226" i="4"/>
  <c r="AA226" i="4"/>
  <c r="C226" i="4"/>
  <c r="AB225" i="4"/>
  <c r="AA225" i="4"/>
  <c r="S225" i="4"/>
  <c r="T225" i="4" s="1"/>
  <c r="C225" i="4"/>
  <c r="AB224" i="4"/>
  <c r="AA224" i="4"/>
  <c r="C224" i="4"/>
  <c r="AB223" i="4"/>
  <c r="AA223" i="4"/>
  <c r="C223" i="4"/>
  <c r="AB222" i="4"/>
  <c r="AA222" i="4"/>
  <c r="C222" i="4"/>
  <c r="AB221" i="4"/>
  <c r="AA221" i="4"/>
  <c r="C221" i="4"/>
  <c r="AB220" i="4"/>
  <c r="AA220" i="4"/>
  <c r="C220" i="4"/>
  <c r="AB219" i="4"/>
  <c r="AA219" i="4"/>
  <c r="C219" i="4"/>
  <c r="AB218" i="4"/>
  <c r="AA218" i="4"/>
  <c r="S218" i="4"/>
  <c r="T218" i="4" s="1"/>
  <c r="C218" i="4"/>
  <c r="AB217" i="4"/>
  <c r="AA217" i="4"/>
  <c r="C217" i="4"/>
  <c r="AB216" i="4"/>
  <c r="AA216" i="4"/>
  <c r="C216" i="4"/>
  <c r="AB215" i="4"/>
  <c r="AA215" i="4"/>
  <c r="C215" i="4"/>
  <c r="AB214" i="4"/>
  <c r="AA214" i="4"/>
  <c r="C214" i="4"/>
  <c r="AB213" i="4"/>
  <c r="AA213" i="4"/>
  <c r="C213" i="4"/>
  <c r="AB212" i="4"/>
  <c r="AA212" i="4"/>
  <c r="C212" i="4"/>
  <c r="AB211" i="4"/>
  <c r="AA211" i="4"/>
  <c r="S211" i="4"/>
  <c r="T211" i="4" s="1"/>
  <c r="C211" i="4"/>
  <c r="AB210" i="4"/>
  <c r="AA210" i="4"/>
  <c r="C210" i="4"/>
  <c r="AB209" i="4"/>
  <c r="AA209" i="4"/>
  <c r="C209" i="4"/>
  <c r="AB208" i="4"/>
  <c r="AA208" i="4"/>
  <c r="C208" i="4"/>
  <c r="AB207" i="4"/>
  <c r="AA207" i="4"/>
  <c r="C207" i="4"/>
  <c r="AB206" i="4"/>
  <c r="AA206" i="4"/>
  <c r="C206" i="4"/>
  <c r="AB205" i="4"/>
  <c r="AA205" i="4"/>
  <c r="C205" i="4"/>
  <c r="AB204" i="4"/>
  <c r="AA204" i="4"/>
  <c r="S204" i="4"/>
  <c r="T204" i="4" s="1"/>
  <c r="C204" i="4"/>
  <c r="AB203" i="4"/>
  <c r="AA203" i="4"/>
  <c r="C203" i="4"/>
  <c r="AB202" i="4"/>
  <c r="AA202" i="4"/>
  <c r="C202" i="4"/>
  <c r="AB201" i="4"/>
  <c r="AA201" i="4"/>
  <c r="C201" i="4"/>
  <c r="AB200" i="4"/>
  <c r="AA200" i="4"/>
  <c r="C200" i="4"/>
  <c r="AB199" i="4"/>
  <c r="AA199" i="4"/>
  <c r="C199" i="4"/>
  <c r="AB198" i="4"/>
  <c r="AA198" i="4"/>
  <c r="C198" i="4"/>
  <c r="AB197" i="4"/>
  <c r="AA197" i="4"/>
  <c r="S197" i="4"/>
  <c r="T197" i="4" s="1"/>
  <c r="C197" i="4"/>
  <c r="AB196" i="4"/>
  <c r="AA196" i="4"/>
  <c r="C196" i="4"/>
  <c r="AB195" i="4"/>
  <c r="AA195" i="4"/>
  <c r="C195" i="4"/>
  <c r="AB194" i="4"/>
  <c r="AA194" i="4"/>
  <c r="C194" i="4"/>
  <c r="AB193" i="4"/>
  <c r="AA193" i="4"/>
  <c r="C193" i="4"/>
  <c r="AB192" i="4"/>
  <c r="AA192" i="4"/>
  <c r="C192" i="4"/>
  <c r="AB191" i="4"/>
  <c r="AA191" i="4"/>
  <c r="C191" i="4"/>
  <c r="AB190" i="4"/>
  <c r="AA190" i="4"/>
  <c r="S190" i="4"/>
  <c r="T190" i="4" s="1"/>
  <c r="C190" i="4"/>
  <c r="AB189" i="4"/>
  <c r="AA189" i="4"/>
  <c r="C189" i="4"/>
  <c r="AB188" i="4"/>
  <c r="AA188" i="4"/>
  <c r="C188" i="4"/>
  <c r="AB187" i="4"/>
  <c r="AA187" i="4"/>
  <c r="C187" i="4"/>
  <c r="AB186" i="4"/>
  <c r="AA186" i="4"/>
  <c r="C186" i="4"/>
  <c r="AB185" i="4"/>
  <c r="AA185" i="4"/>
  <c r="C185" i="4"/>
  <c r="AB184" i="4"/>
  <c r="AA184" i="4"/>
  <c r="C184" i="4"/>
  <c r="AB183" i="4"/>
  <c r="AA183" i="4"/>
  <c r="S183" i="4"/>
  <c r="T183" i="4" s="1"/>
  <c r="C183" i="4"/>
  <c r="AB182" i="4"/>
  <c r="AA182" i="4"/>
  <c r="C182" i="4"/>
  <c r="AB181" i="4"/>
  <c r="AA181" i="4"/>
  <c r="C181" i="4"/>
  <c r="AB180" i="4"/>
  <c r="AA180" i="4"/>
  <c r="C180" i="4"/>
  <c r="AB179" i="4"/>
  <c r="AA179" i="4"/>
  <c r="C179" i="4"/>
  <c r="AB178" i="4"/>
  <c r="AA178" i="4"/>
  <c r="C178" i="4"/>
  <c r="AB177" i="4"/>
  <c r="AA177" i="4"/>
  <c r="C177" i="4"/>
  <c r="AB176" i="4"/>
  <c r="AA176" i="4"/>
  <c r="S176" i="4"/>
  <c r="T176" i="4" s="1"/>
  <c r="C176" i="4"/>
  <c r="AB175" i="4"/>
  <c r="AA175" i="4"/>
  <c r="C175" i="4"/>
  <c r="AB174" i="4"/>
  <c r="AA174" i="4"/>
  <c r="C174" i="4"/>
  <c r="AB173" i="4"/>
  <c r="AA173" i="4"/>
  <c r="C173" i="4"/>
  <c r="AB172" i="4"/>
  <c r="AA172" i="4"/>
  <c r="C172" i="4"/>
  <c r="AB171" i="4"/>
  <c r="AA171" i="4"/>
  <c r="C171" i="4"/>
  <c r="AB170" i="4"/>
  <c r="AA170" i="4"/>
  <c r="C170" i="4"/>
  <c r="AB169" i="4"/>
  <c r="AA169" i="4"/>
  <c r="S169" i="4"/>
  <c r="T169" i="4" s="1"/>
  <c r="C169" i="4"/>
  <c r="AB168" i="4"/>
  <c r="AA168" i="4"/>
  <c r="C168" i="4"/>
  <c r="AB167" i="4"/>
  <c r="AA167" i="4"/>
  <c r="C167" i="4"/>
  <c r="AB166" i="4"/>
  <c r="AA166" i="4"/>
  <c r="C166" i="4"/>
  <c r="AB165" i="4"/>
  <c r="AA165" i="4"/>
  <c r="C165" i="4"/>
  <c r="AB164" i="4"/>
  <c r="AA164" i="4"/>
  <c r="C164" i="4"/>
  <c r="AB163" i="4"/>
  <c r="AA163" i="4"/>
  <c r="C163" i="4"/>
  <c r="AB162" i="4"/>
  <c r="AA162" i="4"/>
  <c r="S162" i="4"/>
  <c r="T162" i="4" s="1"/>
  <c r="C162" i="4"/>
  <c r="AB161" i="4"/>
  <c r="AA161" i="4"/>
  <c r="C161" i="4"/>
  <c r="AB160" i="4"/>
  <c r="AA160" i="4"/>
  <c r="C160" i="4"/>
  <c r="AB159" i="4"/>
  <c r="AA159" i="4"/>
  <c r="C159" i="4"/>
  <c r="AB158" i="4"/>
  <c r="AA158" i="4"/>
  <c r="C158" i="4"/>
  <c r="AB157" i="4"/>
  <c r="AA157" i="4"/>
  <c r="C157" i="4"/>
  <c r="AB156" i="4"/>
  <c r="AA156" i="4"/>
  <c r="C156" i="4"/>
  <c r="AB155" i="4"/>
  <c r="AA155" i="4"/>
  <c r="S155" i="4"/>
  <c r="T155" i="4" s="1"/>
  <c r="C155" i="4"/>
  <c r="AB154" i="4"/>
  <c r="AA154" i="4"/>
  <c r="C154" i="4"/>
  <c r="AB153" i="4"/>
  <c r="AA153" i="4"/>
  <c r="C153" i="4"/>
  <c r="AB152" i="4"/>
  <c r="AA152" i="4"/>
  <c r="C152" i="4"/>
  <c r="AB151" i="4"/>
  <c r="AA151" i="4"/>
  <c r="C151" i="4"/>
  <c r="AB150" i="4"/>
  <c r="AA150" i="4"/>
  <c r="C150" i="4"/>
  <c r="AB149" i="4"/>
  <c r="AA149" i="4"/>
  <c r="C149" i="4"/>
  <c r="AB148" i="4"/>
  <c r="AA148" i="4"/>
  <c r="S148" i="4"/>
  <c r="T148" i="4" s="1"/>
  <c r="C148" i="4"/>
  <c r="AB147" i="4"/>
  <c r="AA147" i="4"/>
  <c r="C147" i="4"/>
  <c r="AB146" i="4"/>
  <c r="AA146" i="4"/>
  <c r="C146" i="4"/>
  <c r="AB145" i="4"/>
  <c r="AA145" i="4"/>
  <c r="C145" i="4"/>
  <c r="AB144" i="4"/>
  <c r="AA144" i="4"/>
  <c r="C144" i="4"/>
  <c r="AB143" i="4"/>
  <c r="AA143" i="4"/>
  <c r="C143" i="4"/>
  <c r="AB142" i="4"/>
  <c r="AA142" i="4"/>
  <c r="C142" i="4"/>
  <c r="AB141" i="4"/>
  <c r="AA141" i="4"/>
  <c r="S141" i="4"/>
  <c r="T141" i="4" s="1"/>
  <c r="C141" i="4"/>
  <c r="AB140" i="4"/>
  <c r="Z140" i="4" s="1"/>
  <c r="AA140" i="4"/>
  <c r="C140" i="4"/>
  <c r="AB139" i="4"/>
  <c r="AA139" i="4"/>
  <c r="C139" i="4"/>
  <c r="AB138" i="4"/>
  <c r="AA138" i="4"/>
  <c r="C138" i="4"/>
  <c r="AB137" i="4"/>
  <c r="AA137" i="4"/>
  <c r="C137" i="4"/>
  <c r="AB136" i="4"/>
  <c r="AA136" i="4"/>
  <c r="C136" i="4"/>
  <c r="AB135" i="4"/>
  <c r="AA135" i="4"/>
  <c r="C135" i="4"/>
  <c r="AB134" i="4"/>
  <c r="AA134" i="4"/>
  <c r="S134" i="4"/>
  <c r="T134" i="4" s="1"/>
  <c r="C134" i="4"/>
  <c r="AB133" i="4"/>
  <c r="AA133" i="4"/>
  <c r="C133" i="4"/>
  <c r="AB132" i="4"/>
  <c r="AA132" i="4"/>
  <c r="C132" i="4"/>
  <c r="AB131" i="4"/>
  <c r="AA131" i="4"/>
  <c r="C131" i="4"/>
  <c r="AB130" i="4"/>
  <c r="AA130" i="4"/>
  <c r="C130" i="4"/>
  <c r="AB129" i="4"/>
  <c r="AA129" i="4"/>
  <c r="C129" i="4"/>
  <c r="AB128" i="4"/>
  <c r="AA128" i="4"/>
  <c r="C128" i="4"/>
  <c r="AB127" i="4"/>
  <c r="AA127" i="4"/>
  <c r="S127" i="4"/>
  <c r="T127" i="4" s="1"/>
  <c r="C127" i="4"/>
  <c r="AB126" i="4"/>
  <c r="AA126" i="4"/>
  <c r="C126" i="4"/>
  <c r="AB125" i="4"/>
  <c r="AA125" i="4"/>
  <c r="C125" i="4"/>
  <c r="AB124" i="4"/>
  <c r="AA124" i="4"/>
  <c r="C124" i="4"/>
  <c r="AB123" i="4"/>
  <c r="AA123" i="4"/>
  <c r="C123" i="4"/>
  <c r="AB122" i="4"/>
  <c r="AA122" i="4"/>
  <c r="C122" i="4"/>
  <c r="AB121" i="4"/>
  <c r="AA121" i="4"/>
  <c r="C121" i="4"/>
  <c r="AB120" i="4"/>
  <c r="AA120" i="4"/>
  <c r="S120" i="4"/>
  <c r="T120" i="4" s="1"/>
  <c r="C120" i="4"/>
  <c r="AB119" i="4"/>
  <c r="AA119" i="4"/>
  <c r="C119" i="4"/>
  <c r="AB118" i="4"/>
  <c r="AA118" i="4"/>
  <c r="C118" i="4"/>
  <c r="AB117" i="4"/>
  <c r="Z117" i="4" s="1"/>
  <c r="AA117" i="4"/>
  <c r="C117" i="4"/>
  <c r="AB116" i="4"/>
  <c r="AA116" i="4"/>
  <c r="C116" i="4"/>
  <c r="AB115" i="4"/>
  <c r="AA115" i="4"/>
  <c r="C115" i="4"/>
  <c r="AB114" i="4"/>
  <c r="AA114" i="4"/>
  <c r="C114" i="4"/>
  <c r="AB113" i="4"/>
  <c r="AA113" i="4"/>
  <c r="S113" i="4"/>
  <c r="T113" i="4" s="1"/>
  <c r="C113" i="4"/>
  <c r="AB112" i="4"/>
  <c r="AA112" i="4"/>
  <c r="C112" i="4"/>
  <c r="AB111" i="4"/>
  <c r="AA111" i="4"/>
  <c r="C111" i="4"/>
  <c r="AB110" i="4"/>
  <c r="AA110" i="4"/>
  <c r="C110" i="4"/>
  <c r="AB109" i="4"/>
  <c r="AA109" i="4"/>
  <c r="C109" i="4"/>
  <c r="AB108" i="4"/>
  <c r="AA108" i="4"/>
  <c r="C108" i="4"/>
  <c r="AB107" i="4"/>
  <c r="AA107" i="4"/>
  <c r="C107" i="4"/>
  <c r="AB106" i="4"/>
  <c r="AA106" i="4"/>
  <c r="S106" i="4"/>
  <c r="T106" i="4" s="1"/>
  <c r="C106" i="4"/>
  <c r="AB105" i="4"/>
  <c r="AA105" i="4"/>
  <c r="C105" i="4"/>
  <c r="AB104" i="4"/>
  <c r="AA104" i="4"/>
  <c r="C104" i="4"/>
  <c r="AB103" i="4"/>
  <c r="AA103" i="4"/>
  <c r="C103" i="4"/>
  <c r="AB102" i="4"/>
  <c r="AA102" i="4"/>
  <c r="C102" i="4"/>
  <c r="AB101" i="4"/>
  <c r="AA101" i="4"/>
  <c r="C101" i="4"/>
  <c r="AB100" i="4"/>
  <c r="AA100" i="4"/>
  <c r="C100" i="4"/>
  <c r="AB99" i="4"/>
  <c r="AA99" i="4"/>
  <c r="S99" i="4"/>
  <c r="T99" i="4" s="1"/>
  <c r="C99" i="4"/>
  <c r="AB98" i="4"/>
  <c r="AA98" i="4"/>
  <c r="C98" i="4"/>
  <c r="AB97" i="4"/>
  <c r="AA97" i="4"/>
  <c r="C97" i="4"/>
  <c r="AB96" i="4"/>
  <c r="AA96" i="4"/>
  <c r="C96" i="4"/>
  <c r="AB95" i="4"/>
  <c r="AA95" i="4"/>
  <c r="C95" i="4"/>
  <c r="AB94" i="4"/>
  <c r="AA94" i="4"/>
  <c r="C94" i="4"/>
  <c r="AB93" i="4"/>
  <c r="AA93" i="4"/>
  <c r="C93" i="4"/>
  <c r="AB92" i="4"/>
  <c r="AA92" i="4"/>
  <c r="S92" i="4"/>
  <c r="T92" i="4" s="1"/>
  <c r="C92" i="4"/>
  <c r="AB91" i="4"/>
  <c r="AA91" i="4"/>
  <c r="C91" i="4"/>
  <c r="AB90" i="4"/>
  <c r="AA90" i="4"/>
  <c r="C90" i="4"/>
  <c r="AB89" i="4"/>
  <c r="AA89" i="4"/>
  <c r="C89" i="4"/>
  <c r="AB88" i="4"/>
  <c r="AA88" i="4"/>
  <c r="C88" i="4"/>
  <c r="AB87" i="4"/>
  <c r="AA87" i="4"/>
  <c r="C87" i="4"/>
  <c r="AB86" i="4"/>
  <c r="AA86" i="4"/>
  <c r="C86" i="4"/>
  <c r="AB85" i="4"/>
  <c r="AA85" i="4"/>
  <c r="S85" i="4"/>
  <c r="T85" i="4" s="1"/>
  <c r="C85" i="4"/>
  <c r="AB84" i="4"/>
  <c r="AA84" i="4"/>
  <c r="C84" i="4"/>
  <c r="AB83" i="4"/>
  <c r="AA83" i="4"/>
  <c r="C83" i="4"/>
  <c r="AB82" i="4"/>
  <c r="AA82" i="4"/>
  <c r="C82" i="4"/>
  <c r="AB81" i="4"/>
  <c r="AA81" i="4"/>
  <c r="C81" i="4"/>
  <c r="AB80" i="4"/>
  <c r="Z80" i="4" s="1"/>
  <c r="AA80" i="4"/>
  <c r="C80" i="4"/>
  <c r="AB79" i="4"/>
  <c r="AA79" i="4"/>
  <c r="C79" i="4"/>
  <c r="AB78" i="4"/>
  <c r="AA78" i="4"/>
  <c r="S78" i="4"/>
  <c r="T78" i="4" s="1"/>
  <c r="C78" i="4"/>
  <c r="AB77" i="4"/>
  <c r="AA77" i="4"/>
  <c r="C77" i="4"/>
  <c r="AB76" i="4"/>
  <c r="AA76" i="4"/>
  <c r="C76" i="4"/>
  <c r="AB75" i="4"/>
  <c r="AA75" i="4"/>
  <c r="C75" i="4"/>
  <c r="AB74" i="4"/>
  <c r="AA74" i="4"/>
  <c r="C74" i="4"/>
  <c r="AB73" i="4"/>
  <c r="AA73" i="4"/>
  <c r="C73" i="4"/>
  <c r="AB72" i="4"/>
  <c r="AA72" i="4"/>
  <c r="C72" i="4"/>
  <c r="AB71" i="4"/>
  <c r="AA71" i="4"/>
  <c r="S71" i="4"/>
  <c r="T71" i="4" s="1"/>
  <c r="C71" i="4"/>
  <c r="AB70" i="4"/>
  <c r="AA70" i="4"/>
  <c r="C70" i="4"/>
  <c r="AB69" i="4"/>
  <c r="AA69" i="4"/>
  <c r="C69" i="4"/>
  <c r="AB68" i="4"/>
  <c r="AA68" i="4"/>
  <c r="C68" i="4"/>
  <c r="AB67" i="4"/>
  <c r="AA67" i="4"/>
  <c r="C67" i="4"/>
  <c r="AB66" i="4"/>
  <c r="AA66" i="4"/>
  <c r="C66" i="4"/>
  <c r="AB65" i="4"/>
  <c r="AA65" i="4"/>
  <c r="C65" i="4"/>
  <c r="AB64" i="4"/>
  <c r="AA64" i="4"/>
  <c r="S64" i="4"/>
  <c r="T64" i="4" s="1"/>
  <c r="C64" i="4"/>
  <c r="AB63" i="4"/>
  <c r="AA63" i="4"/>
  <c r="C63" i="4"/>
  <c r="AB62" i="4"/>
  <c r="AA62" i="4"/>
  <c r="C62" i="4"/>
  <c r="AB61" i="4"/>
  <c r="AA61" i="4"/>
  <c r="C61" i="4"/>
  <c r="AB60" i="4"/>
  <c r="AA60" i="4"/>
  <c r="C60" i="4"/>
  <c r="AB59" i="4"/>
  <c r="AA59" i="4"/>
  <c r="C59" i="4"/>
  <c r="AB58" i="4"/>
  <c r="AA58" i="4"/>
  <c r="C58" i="4"/>
  <c r="AB57" i="4"/>
  <c r="AA57" i="4"/>
  <c r="S57" i="4"/>
  <c r="T57" i="4" s="1"/>
  <c r="C57" i="4"/>
  <c r="AB56" i="4"/>
  <c r="AA56" i="4"/>
  <c r="C56" i="4"/>
  <c r="AB55" i="4"/>
  <c r="AA55" i="4"/>
  <c r="C55" i="4"/>
  <c r="AB54" i="4"/>
  <c r="AA54" i="4"/>
  <c r="C54" i="4"/>
  <c r="AB53" i="4"/>
  <c r="AA53" i="4"/>
  <c r="C53" i="4"/>
  <c r="AB52" i="4"/>
  <c r="AA52" i="4"/>
  <c r="C52" i="4"/>
  <c r="AB51" i="4"/>
  <c r="AA51" i="4"/>
  <c r="C51" i="4"/>
  <c r="AB50" i="4"/>
  <c r="AA50" i="4"/>
  <c r="S50" i="4"/>
  <c r="T50" i="4" s="1"/>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L380" i="4"/>
  <c r="C15" i="4"/>
  <c r="O14" i="4"/>
  <c r="N13" i="4"/>
  <c r="N12" i="4"/>
  <c r="U11" i="4"/>
  <c r="N11" i="4"/>
  <c r="N10" i="4"/>
  <c r="N9" i="4"/>
  <c r="Z250" i="4" l="1"/>
  <c r="Z288" i="4"/>
  <c r="Z244" i="4"/>
  <c r="Z51" i="4"/>
  <c r="Z65" i="4"/>
  <c r="Z149" i="4"/>
  <c r="Z177" i="4"/>
  <c r="Z181" i="4"/>
  <c r="Z251" i="4"/>
  <c r="Z256" i="4"/>
  <c r="Z284" i="4"/>
  <c r="Z289" i="4"/>
  <c r="Z293" i="4"/>
  <c r="Z186" i="4"/>
  <c r="Z377" i="4"/>
  <c r="Z76" i="4"/>
  <c r="Z104" i="4"/>
  <c r="Z118" i="4"/>
  <c r="Z170" i="4"/>
  <c r="Z305" i="4"/>
  <c r="Z310" i="4"/>
  <c r="Z328" i="4"/>
  <c r="Z356" i="4"/>
  <c r="Z379" i="4"/>
  <c r="W379" i="4" s="1"/>
  <c r="X379" i="4" s="1"/>
  <c r="Z187" i="4"/>
  <c r="Z196" i="4"/>
  <c r="Z197" i="4"/>
  <c r="Z201" i="4"/>
  <c r="Z215" i="4"/>
  <c r="Z239" i="4"/>
  <c r="Z248" i="4"/>
  <c r="Z63" i="4"/>
  <c r="Z157" i="4"/>
  <c r="Z269" i="4"/>
  <c r="Z306" i="4"/>
  <c r="Z348" i="4"/>
  <c r="Z372" i="4"/>
  <c r="Z268" i="4"/>
  <c r="Z276" i="4"/>
  <c r="Z378" i="4"/>
  <c r="Z376" i="4"/>
  <c r="Z101" i="4"/>
  <c r="Z222" i="4"/>
  <c r="Z227" i="4"/>
  <c r="Z236" i="4"/>
  <c r="Z254" i="4"/>
  <c r="Z259" i="4"/>
  <c r="Z263" i="4"/>
  <c r="Z309" i="4"/>
  <c r="Z332" i="4"/>
  <c r="Z336" i="4"/>
  <c r="Z360" i="4"/>
  <c r="Z364" i="4"/>
  <c r="Z50" i="4"/>
  <c r="Z190" i="4"/>
  <c r="Z277" i="4"/>
  <c r="Z300" i="4"/>
  <c r="Z321" i="4"/>
  <c r="Z326" i="4"/>
  <c r="Z349" i="4"/>
  <c r="Z368" i="4"/>
  <c r="Z54" i="4"/>
  <c r="Z59" i="4"/>
  <c r="Z66" i="4"/>
  <c r="Z70" i="4"/>
  <c r="Z71" i="4"/>
  <c r="Z75" i="4"/>
  <c r="Z89" i="4"/>
  <c r="Z109" i="4"/>
  <c r="Z112" i="4"/>
  <c r="Z113" i="4"/>
  <c r="Z136" i="4"/>
  <c r="Z162" i="4"/>
  <c r="Z171" i="4"/>
  <c r="Z191" i="4"/>
  <c r="Z209" i="4"/>
  <c r="Z214" i="4"/>
  <c r="Z228" i="4"/>
  <c r="Z313" i="4"/>
  <c r="Z318" i="4"/>
  <c r="Z83" i="4"/>
  <c r="Z97" i="4"/>
  <c r="Z102" i="4"/>
  <c r="Z121" i="4"/>
  <c r="Z125" i="4"/>
  <c r="Z144" i="4"/>
  <c r="Z150" i="4"/>
  <c r="Z174" i="4"/>
  <c r="Z189" i="4"/>
  <c r="Z194" i="4"/>
  <c r="Z340" i="4"/>
  <c r="Z352" i="4"/>
  <c r="Z56" i="4"/>
  <c r="Z57" i="4"/>
  <c r="Z91" i="4"/>
  <c r="Z92" i="4"/>
  <c r="Z96" i="4"/>
  <c r="Z110" i="4"/>
  <c r="Z129" i="4"/>
  <c r="Z163" i="4"/>
  <c r="Z202" i="4"/>
  <c r="Z216" i="4"/>
  <c r="Z221" i="4"/>
  <c r="Z230" i="4"/>
  <c r="Z235" i="4"/>
  <c r="Z258" i="4"/>
  <c r="Z287" i="4"/>
  <c r="Z308" i="4"/>
  <c r="Z320" i="4"/>
  <c r="Z329" i="4"/>
  <c r="Z344" i="4"/>
  <c r="Z350" i="4"/>
  <c r="Z351" i="4"/>
  <c r="Z370" i="4"/>
  <c r="Z58" i="4"/>
  <c r="Z64" i="4"/>
  <c r="Z85" i="4"/>
  <c r="Z90" i="4"/>
  <c r="Z116" i="4"/>
  <c r="Z137" i="4"/>
  <c r="Z153" i="4"/>
  <c r="Z164" i="4"/>
  <c r="Z168" i="4"/>
  <c r="Z169" i="4"/>
  <c r="Z198" i="4"/>
  <c r="Z231" i="4"/>
  <c r="Z237" i="4"/>
  <c r="Z242" i="4"/>
  <c r="Z272" i="4"/>
  <c r="Z314" i="4"/>
  <c r="Z325" i="4"/>
  <c r="Z331" i="4"/>
  <c r="Z335" i="4"/>
  <c r="Z371" i="4"/>
  <c r="Z373" i="4"/>
  <c r="Z55" i="4"/>
  <c r="Z72" i="4"/>
  <c r="Z87" i="4"/>
  <c r="Z93" i="4"/>
  <c r="Z108" i="4"/>
  <c r="Z124" i="4"/>
  <c r="Z130" i="4"/>
  <c r="Z141" i="4"/>
  <c r="Z145" i="4"/>
  <c r="Z166" i="4"/>
  <c r="Z178" i="4"/>
  <c r="Z182" i="4"/>
  <c r="Z183" i="4"/>
  <c r="Z195" i="4"/>
  <c r="Z206" i="4"/>
  <c r="Z211" i="4"/>
  <c r="Z223" i="4"/>
  <c r="Z229" i="4"/>
  <c r="Z252" i="4"/>
  <c r="Z253" i="4"/>
  <c r="Z260" i="4"/>
  <c r="Z264" i="4"/>
  <c r="Z275" i="4"/>
  <c r="Z280" i="4"/>
  <c r="Z281" i="4"/>
  <c r="Z297" i="4"/>
  <c r="Z302" i="4"/>
  <c r="Z312" i="4"/>
  <c r="Z317" i="4"/>
  <c r="Z323" i="4"/>
  <c r="Z343" i="4"/>
  <c r="Z345" i="4"/>
  <c r="Z359" i="4"/>
  <c r="Z363" i="4"/>
  <c r="Z375" i="4"/>
  <c r="Z53" i="4"/>
  <c r="Z68" i="4"/>
  <c r="Z88" i="4"/>
  <c r="Z122" i="4"/>
  <c r="Z128" i="4"/>
  <c r="Z133" i="4"/>
  <c r="Z134" i="4"/>
  <c r="Z142" i="4"/>
  <c r="Z147" i="4"/>
  <c r="Z148" i="4"/>
  <c r="Z159" i="4"/>
  <c r="Z167" i="4"/>
  <c r="Z173" i="4"/>
  <c r="Z185" i="4"/>
  <c r="Z193" i="4"/>
  <c r="Z207" i="4"/>
  <c r="Z249" i="4"/>
  <c r="Z257" i="4"/>
  <c r="Z261" i="4"/>
  <c r="Z266" i="4"/>
  <c r="Z267" i="4"/>
  <c r="Z279" i="4"/>
  <c r="Z285" i="4"/>
  <c r="Z298" i="4"/>
  <c r="Z304" i="4"/>
  <c r="Z339" i="4"/>
  <c r="Z347" i="4"/>
  <c r="Z355" i="4"/>
  <c r="Z362" i="4"/>
  <c r="Z367" i="4"/>
  <c r="Z79" i="4"/>
  <c r="Z86" i="4"/>
  <c r="Z94" i="4"/>
  <c r="Z100" i="4"/>
  <c r="Z105" i="4"/>
  <c r="Z106" i="4"/>
  <c r="Z114" i="4"/>
  <c r="Z119" i="4"/>
  <c r="Z120" i="4"/>
  <c r="Z132" i="4"/>
  <c r="Z138" i="4"/>
  <c r="Z146" i="4"/>
  <c r="Z152" i="4"/>
  <c r="Z165" i="4"/>
  <c r="Z179" i="4"/>
  <c r="Z199" i="4"/>
  <c r="Z205" i="4"/>
  <c r="Z210" i="4"/>
  <c r="Z219" i="4"/>
  <c r="Z224" i="4"/>
  <c r="Z225" i="4"/>
  <c r="Z233" i="4"/>
  <c r="Z238" i="4"/>
  <c r="Z247" i="4"/>
  <c r="Z255" i="4"/>
  <c r="Z265" i="4"/>
  <c r="Z271" i="4"/>
  <c r="Z283" i="4"/>
  <c r="Z296" i="4"/>
  <c r="Z301" i="4"/>
  <c r="Z315" i="4"/>
  <c r="Z316" i="4"/>
  <c r="Z324" i="4"/>
  <c r="Z333" i="4"/>
  <c r="Z338" i="4"/>
  <c r="Z361" i="4"/>
  <c r="Z366" i="4"/>
  <c r="U225" i="4"/>
  <c r="V225" i="4" s="1"/>
  <c r="U15" i="4"/>
  <c r="U29" i="4"/>
  <c r="U36" i="4"/>
  <c r="U43" i="4"/>
  <c r="B15" i="4"/>
  <c r="Z52" i="4"/>
  <c r="Z60" i="4"/>
  <c r="Z61" i="4"/>
  <c r="Z67" i="4"/>
  <c r="Z69" i="4"/>
  <c r="Z73" i="4"/>
  <c r="Z81" i="4"/>
  <c r="Z84" i="4"/>
  <c r="Z95" i="4"/>
  <c r="Z98" i="4"/>
  <c r="Z99" i="4"/>
  <c r="Z103" i="4"/>
  <c r="Z107" i="4"/>
  <c r="Z111" i="4"/>
  <c r="Z115" i="4"/>
  <c r="Z123" i="4"/>
  <c r="Z126" i="4"/>
  <c r="Z127" i="4"/>
  <c r="Z131" i="4"/>
  <c r="Z135" i="4"/>
  <c r="Z139" i="4"/>
  <c r="Z143" i="4"/>
  <c r="Z151" i="4"/>
  <c r="Z154" i="4"/>
  <c r="Z155" i="4"/>
  <c r="Z156" i="4"/>
  <c r="Z158" i="4"/>
  <c r="Z160" i="4"/>
  <c r="Z161" i="4"/>
  <c r="Z172" i="4"/>
  <c r="Z175" i="4"/>
  <c r="Z176" i="4"/>
  <c r="Z180" i="4"/>
  <c r="Z184" i="4"/>
  <c r="Z188" i="4"/>
  <c r="Z192" i="4"/>
  <c r="Z200" i="4"/>
  <c r="Z203" i="4"/>
  <c r="Z204" i="4"/>
  <c r="Z208" i="4"/>
  <c r="Z212" i="4"/>
  <c r="Z217" i="4"/>
  <c r="Z218" i="4"/>
  <c r="Z220" i="4"/>
  <c r="Z226" i="4"/>
  <c r="Z232" i="4"/>
  <c r="Z234" i="4"/>
  <c r="Z240" i="4"/>
  <c r="Z245" i="4"/>
  <c r="Z246" i="4"/>
  <c r="Z262" i="4"/>
  <c r="Z270" i="4"/>
  <c r="Z273" i="4"/>
  <c r="Z274" i="4"/>
  <c r="Z278" i="4"/>
  <c r="Z282" i="4"/>
  <c r="Z286" i="4"/>
  <c r="Z290" i="4"/>
  <c r="Z291" i="4"/>
  <c r="Z294" i="4"/>
  <c r="Z295" i="4"/>
  <c r="Z299" i="4"/>
  <c r="Z303" i="4"/>
  <c r="Z307" i="4"/>
  <c r="Z311" i="4"/>
  <c r="Z330" i="4"/>
  <c r="Z337" i="4"/>
  <c r="Z341" i="4"/>
  <c r="Z346" i="4"/>
  <c r="Z353" i="4"/>
  <c r="Z365" i="4"/>
  <c r="Z369" i="4"/>
  <c r="Z374" i="4"/>
  <c r="F16" i="4"/>
  <c r="E16" i="4"/>
  <c r="D16" i="4"/>
  <c r="D15" i="4"/>
  <c r="Z77" i="4"/>
  <c r="U78" i="4"/>
  <c r="V78" i="4" s="1"/>
  <c r="Z78" i="4"/>
  <c r="U106" i="4"/>
  <c r="V106" i="4" s="1"/>
  <c r="E15" i="4"/>
  <c r="U57" i="4"/>
  <c r="V57" i="4" s="1"/>
  <c r="U134" i="4"/>
  <c r="V134" i="4" s="1"/>
  <c r="U372" i="4"/>
  <c r="V372" i="4" s="1"/>
  <c r="U344" i="4"/>
  <c r="V344" i="4" s="1"/>
  <c r="U351" i="4"/>
  <c r="V351" i="4" s="1"/>
  <c r="U358" i="4"/>
  <c r="V358" i="4" s="1"/>
  <c r="U330" i="4"/>
  <c r="V330" i="4" s="1"/>
  <c r="U379" i="4"/>
  <c r="V379" i="4" s="1"/>
  <c r="U365" i="4"/>
  <c r="V365" i="4" s="1"/>
  <c r="U309" i="4"/>
  <c r="V309" i="4" s="1"/>
  <c r="U316" i="4"/>
  <c r="V316" i="4" s="1"/>
  <c r="U337" i="4"/>
  <c r="V337" i="4" s="1"/>
  <c r="U323" i="4"/>
  <c r="V323" i="4" s="1"/>
  <c r="U295" i="4"/>
  <c r="V295" i="4" s="1"/>
  <c r="U288" i="4"/>
  <c r="V288" i="4" s="1"/>
  <c r="U260" i="4"/>
  <c r="V260" i="4" s="1"/>
  <c r="U267" i="4"/>
  <c r="V267" i="4" s="1"/>
  <c r="U302" i="4"/>
  <c r="V302" i="4" s="1"/>
  <c r="U274" i="4"/>
  <c r="V274" i="4" s="1"/>
  <c r="U246" i="4"/>
  <c r="V246" i="4" s="1"/>
  <c r="U218" i="4"/>
  <c r="V218" i="4" s="1"/>
  <c r="U232" i="4"/>
  <c r="V232" i="4" s="1"/>
  <c r="U190" i="4"/>
  <c r="V190" i="4" s="1"/>
  <c r="U162" i="4"/>
  <c r="V162" i="4" s="1"/>
  <c r="U239" i="4"/>
  <c r="V239" i="4" s="1"/>
  <c r="U211" i="4"/>
  <c r="V211" i="4" s="1"/>
  <c r="U197" i="4"/>
  <c r="V197" i="4" s="1"/>
  <c r="U169" i="4"/>
  <c r="V169" i="4" s="1"/>
  <c r="U281" i="4"/>
  <c r="V281" i="4" s="1"/>
  <c r="U204" i="4"/>
  <c r="V204" i="4" s="1"/>
  <c r="U176" i="4"/>
  <c r="V176" i="4" s="1"/>
  <c r="U141" i="4"/>
  <c r="V141" i="4" s="1"/>
  <c r="U113" i="4"/>
  <c r="V113" i="4" s="1"/>
  <c r="U85" i="4"/>
  <c r="V85" i="4" s="1"/>
  <c r="U148" i="4"/>
  <c r="V148" i="4" s="1"/>
  <c r="U120" i="4"/>
  <c r="V120" i="4" s="1"/>
  <c r="U92" i="4"/>
  <c r="V92" i="4" s="1"/>
  <c r="U253" i="4"/>
  <c r="V253" i="4" s="1"/>
  <c r="U183" i="4"/>
  <c r="V183" i="4" s="1"/>
  <c r="U155" i="4"/>
  <c r="V155" i="4" s="1"/>
  <c r="U127" i="4"/>
  <c r="V127" i="4" s="1"/>
  <c r="U99" i="4"/>
  <c r="V99" i="4" s="1"/>
  <c r="U71" i="4"/>
  <c r="V71" i="4" s="1"/>
  <c r="F15" i="4"/>
  <c r="U50" i="4"/>
  <c r="V50" i="4" s="1"/>
  <c r="Z62" i="4"/>
  <c r="U64" i="4"/>
  <c r="V64" i="4" s="1"/>
  <c r="Z74" i="4"/>
  <c r="Z82" i="4"/>
  <c r="Z213" i="4"/>
  <c r="Z241" i="4"/>
  <c r="Z319" i="4"/>
  <c r="Z327" i="4"/>
  <c r="Z292" i="4"/>
  <c r="Z322" i="4"/>
  <c r="Z354" i="4"/>
  <c r="Z334" i="4"/>
  <c r="Z342" i="4"/>
  <c r="Z358" i="4"/>
  <c r="Z357" i="4"/>
  <c r="W274" i="4" l="1"/>
  <c r="W302" i="4"/>
  <c r="W372" i="4"/>
  <c r="Y372" i="4" s="1"/>
  <c r="W344" i="4"/>
  <c r="Y344" i="4" s="1"/>
  <c r="W309" i="4"/>
  <c r="W50" i="4"/>
  <c r="W295" i="4"/>
  <c r="X295" i="4" s="1"/>
  <c r="W253" i="4"/>
  <c r="X253" i="4" s="1"/>
  <c r="W267" i="4"/>
  <c r="W176" i="4"/>
  <c r="W211" i="4"/>
  <c r="Y211" i="4" s="1"/>
  <c r="W246" i="4"/>
  <c r="X246" i="4" s="1"/>
  <c r="W141" i="4"/>
  <c r="W281" i="4"/>
  <c r="W64" i="4"/>
  <c r="X64" i="4" s="1"/>
  <c r="W197" i="4"/>
  <c r="X197" i="4" s="1"/>
  <c r="W127" i="4"/>
  <c r="W365" i="4"/>
  <c r="X365" i="4" s="1"/>
  <c r="W190" i="4"/>
  <c r="W358" i="4"/>
  <c r="Y358" i="4" s="1"/>
  <c r="W337" i="4"/>
  <c r="W323" i="4"/>
  <c r="W239" i="4"/>
  <c r="X239" i="4" s="1"/>
  <c r="W113" i="4"/>
  <c r="Y113" i="4" s="1"/>
  <c r="W99" i="4"/>
  <c r="W162" i="4"/>
  <c r="W85" i="4"/>
  <c r="Y85" i="4" s="1"/>
  <c r="W316" i="4"/>
  <c r="X316" i="4" s="1"/>
  <c r="W260" i="4"/>
  <c r="W232" i="4"/>
  <c r="W106" i="4"/>
  <c r="X106" i="4" s="1"/>
  <c r="W183" i="4"/>
  <c r="X183" i="4" s="1"/>
  <c r="W225" i="4"/>
  <c r="W57" i="4"/>
  <c r="W351" i="4"/>
  <c r="Y351" i="4" s="1"/>
  <c r="W330" i="4"/>
  <c r="Y330" i="4" s="1"/>
  <c r="W288" i="4"/>
  <c r="X288" i="4" s="1"/>
  <c r="W71" i="4"/>
  <c r="V43" i="4"/>
  <c r="Y43" i="4"/>
  <c r="V36" i="4"/>
  <c r="Y36" i="4"/>
  <c r="V29" i="4"/>
  <c r="Y29" i="4"/>
  <c r="V15" i="4"/>
  <c r="Y15" i="4"/>
  <c r="B16" i="4"/>
  <c r="W169" i="4"/>
  <c r="X169" i="4" s="1"/>
  <c r="W148" i="4"/>
  <c r="X148" i="4" s="1"/>
  <c r="W134" i="4"/>
  <c r="X134" i="4" s="1"/>
  <c r="W120" i="4"/>
  <c r="X120" i="4" s="1"/>
  <c r="W92" i="4"/>
  <c r="X92" i="4" s="1"/>
  <c r="W218" i="4"/>
  <c r="X218" i="4" s="1"/>
  <c r="W204" i="4"/>
  <c r="W155" i="4"/>
  <c r="X155" i="4" s="1"/>
  <c r="X337" i="4"/>
  <c r="Y337" i="4"/>
  <c r="Y323" i="4"/>
  <c r="X323" i="4"/>
  <c r="X330" i="4"/>
  <c r="Y71" i="4"/>
  <c r="X71" i="4"/>
  <c r="Y288" i="4"/>
  <c r="X351" i="4"/>
  <c r="Y57" i="4"/>
  <c r="X57" i="4"/>
  <c r="X372" i="4"/>
  <c r="X302" i="4"/>
  <c r="Y302" i="4"/>
  <c r="X281" i="4"/>
  <c r="Y281" i="4"/>
  <c r="Y274" i="4"/>
  <c r="X274" i="4"/>
  <c r="Y106" i="4"/>
  <c r="Y162" i="4"/>
  <c r="X162" i="4"/>
  <c r="X358" i="4"/>
  <c r="Y260" i="4"/>
  <c r="X260" i="4"/>
  <c r="Y267" i="4"/>
  <c r="X267" i="4"/>
  <c r="Y190" i="4"/>
  <c r="X190" i="4"/>
  <c r="W78" i="4"/>
  <c r="X113" i="4"/>
  <c r="Z11" i="4"/>
  <c r="Y232" i="4"/>
  <c r="X232" i="4"/>
  <c r="Y176" i="4"/>
  <c r="X176" i="4"/>
  <c r="Y225" i="4"/>
  <c r="X225" i="4"/>
  <c r="Y99" i="4"/>
  <c r="X99" i="4"/>
  <c r="Y50" i="4"/>
  <c r="X50" i="4"/>
  <c r="Y120" i="4"/>
  <c r="Y295" i="4"/>
  <c r="Y309" i="4"/>
  <c r="X309" i="4"/>
  <c r="X211" i="4"/>
  <c r="Y127" i="4"/>
  <c r="X127" i="4"/>
  <c r="Y197" i="4"/>
  <c r="Y141" i="4"/>
  <c r="X141" i="4"/>
  <c r="Y316" i="4" l="1"/>
  <c r="Y183" i="4"/>
  <c r="Y246" i="4"/>
  <c r="Y64" i="4"/>
  <c r="Y92" i="4"/>
  <c r="Y253" i="4"/>
  <c r="X344" i="4"/>
  <c r="Y365" i="4"/>
  <c r="Y155" i="4"/>
  <c r="Y239" i="4"/>
  <c r="X85" i="4"/>
  <c r="Y169" i="4"/>
  <c r="Y134" i="4"/>
  <c r="Y218" i="4"/>
  <c r="Y148" i="4"/>
  <c r="B17" i="4"/>
  <c r="D17" i="4"/>
  <c r="F17" i="4"/>
  <c r="E17" i="4"/>
  <c r="X204" i="4"/>
  <c r="Y204" i="4"/>
  <c r="X78" i="4"/>
  <c r="Y78" i="4"/>
  <c r="AB11" i="4"/>
  <c r="AA11" i="4"/>
  <c r="B18" i="4" l="1"/>
  <c r="F18" i="4"/>
  <c r="E18" i="4"/>
  <c r="D18" i="4"/>
  <c r="B19" i="4" l="1"/>
  <c r="F19" i="4"/>
  <c r="E19" i="4"/>
  <c r="D19" i="4"/>
  <c r="B20" i="4" l="1"/>
  <c r="E20" i="4"/>
  <c r="D20" i="4"/>
  <c r="F20" i="4"/>
  <c r="B21" i="4" l="1"/>
  <c r="D21" i="4"/>
  <c r="F21" i="4"/>
  <c r="E21" i="4"/>
  <c r="B22" i="4" l="1"/>
  <c r="F22" i="4"/>
  <c r="E22" i="4"/>
  <c r="D22" i="4"/>
  <c r="B23" i="4" l="1"/>
  <c r="D23" i="4"/>
  <c r="F23" i="4"/>
  <c r="E23" i="4"/>
  <c r="B24" i="4" l="1"/>
  <c r="F24" i="4"/>
  <c r="E24" i="4"/>
  <c r="D24" i="4"/>
  <c r="B25" i="4" l="1"/>
  <c r="D25" i="4"/>
  <c r="F25" i="4"/>
  <c r="E25" i="4"/>
  <c r="B26" i="4" l="1"/>
  <c r="F26" i="4"/>
  <c r="E26" i="4"/>
  <c r="D26" i="4"/>
  <c r="B27" i="4" l="1"/>
  <c r="E27" i="4"/>
  <c r="D27" i="4"/>
  <c r="F27" i="4"/>
  <c r="B28" i="4" l="1"/>
  <c r="D28" i="4"/>
  <c r="F28" i="4"/>
  <c r="E28" i="4"/>
  <c r="B29" i="4" l="1"/>
  <c r="F29" i="4"/>
  <c r="E29" i="4"/>
  <c r="D29" i="4"/>
  <c r="B30" i="4" l="1"/>
  <c r="F30" i="4"/>
  <c r="E30" i="4"/>
  <c r="D30" i="4"/>
  <c r="B31" i="4" l="1"/>
  <c r="E31" i="4"/>
  <c r="D31" i="4"/>
  <c r="F31" i="4"/>
  <c r="B32" i="4" l="1"/>
  <c r="D32" i="4"/>
  <c r="F32" i="4"/>
  <c r="E32" i="4"/>
  <c r="B33" i="4" l="1"/>
  <c r="F33" i="4"/>
  <c r="E33" i="4"/>
  <c r="D33" i="4"/>
  <c r="B34" i="4" l="1"/>
  <c r="F34" i="4"/>
  <c r="E34" i="4"/>
  <c r="D34" i="4"/>
  <c r="B35" i="4" l="1"/>
  <c r="E35" i="4"/>
  <c r="D35" i="4"/>
  <c r="F35" i="4"/>
  <c r="B36" i="4" l="1"/>
  <c r="F36" i="4"/>
  <c r="E36" i="4"/>
  <c r="D36" i="4"/>
  <c r="B37" i="4" l="1"/>
  <c r="F37" i="4"/>
  <c r="E37" i="4"/>
  <c r="D37" i="4"/>
  <c r="B38" i="4" l="1"/>
  <c r="F38" i="4"/>
  <c r="E38" i="4"/>
  <c r="D38" i="4"/>
  <c r="B39" i="4" l="1"/>
  <c r="E39" i="4"/>
  <c r="D39" i="4"/>
  <c r="F39" i="4"/>
  <c r="B40" i="4" l="1"/>
  <c r="D40" i="4"/>
  <c r="F40" i="4"/>
  <c r="E40" i="4"/>
  <c r="B41" i="4" l="1"/>
  <c r="F41" i="4"/>
  <c r="E41" i="4"/>
  <c r="D41" i="4"/>
  <c r="B42" i="4" l="1"/>
  <c r="F42" i="4"/>
  <c r="E42" i="4"/>
  <c r="D42" i="4"/>
  <c r="B43" i="4" l="1"/>
  <c r="D43" i="4"/>
  <c r="F43" i="4"/>
  <c r="E43" i="4"/>
  <c r="B44" i="4" l="1"/>
  <c r="D44" i="4"/>
  <c r="F44" i="4"/>
  <c r="E44" i="4"/>
  <c r="B45" i="4" l="1"/>
  <c r="F45" i="4"/>
  <c r="E45" i="4"/>
  <c r="D45" i="4"/>
  <c r="B46" i="4" l="1"/>
  <c r="F46" i="4"/>
  <c r="E46" i="4"/>
  <c r="D46" i="4"/>
  <c r="B47" i="4" l="1"/>
  <c r="E47" i="4"/>
  <c r="D47" i="4"/>
  <c r="F47" i="4"/>
  <c r="B48" i="4" l="1"/>
  <c r="D48" i="4"/>
  <c r="F48" i="4"/>
  <c r="E48" i="4"/>
  <c r="B49" i="4" l="1"/>
  <c r="F49" i="4"/>
  <c r="E49" i="4"/>
  <c r="D49" i="4"/>
  <c r="B50" i="4" l="1"/>
  <c r="E50" i="4"/>
  <c r="D50" i="4"/>
  <c r="F50" i="4"/>
  <c r="B51" i="4" l="1"/>
  <c r="E51" i="4"/>
  <c r="D51" i="4"/>
  <c r="F51" i="4"/>
  <c r="B52" i="4" l="1"/>
  <c r="D52" i="4"/>
  <c r="F52" i="4"/>
  <c r="E52" i="4"/>
  <c r="B53" i="4" l="1"/>
  <c r="F53" i="4"/>
  <c r="E53" i="4"/>
  <c r="D53" i="4"/>
  <c r="B54" i="4" l="1"/>
  <c r="F54" i="4"/>
  <c r="E54" i="4"/>
  <c r="D54" i="4"/>
  <c r="B55" i="4" l="1"/>
  <c r="E55" i="4"/>
  <c r="D55" i="4"/>
  <c r="F55" i="4"/>
  <c r="B56" i="4" l="1"/>
  <c r="D56" i="4"/>
  <c r="F56" i="4"/>
  <c r="E56" i="4"/>
  <c r="B57" i="4" l="1"/>
  <c r="F57" i="4"/>
  <c r="E57" i="4"/>
  <c r="D57" i="4"/>
  <c r="B58" i="4" l="1"/>
  <c r="F58" i="4"/>
  <c r="E58" i="4"/>
  <c r="D58" i="4"/>
  <c r="B59" i="4" l="1"/>
  <c r="E59" i="4"/>
  <c r="D59" i="4"/>
  <c r="F59" i="4"/>
  <c r="B60" i="4" l="1"/>
  <c r="D60" i="4"/>
  <c r="F60" i="4"/>
  <c r="E60" i="4"/>
  <c r="B61" i="4" l="1"/>
  <c r="D61" i="4"/>
  <c r="F61" i="4"/>
  <c r="E61" i="4"/>
  <c r="B62" i="4" l="1"/>
  <c r="F62" i="4"/>
  <c r="E62" i="4"/>
  <c r="D62" i="4"/>
  <c r="B63" i="4" l="1"/>
  <c r="F63" i="4"/>
  <c r="D63" i="4"/>
  <c r="E63" i="4"/>
  <c r="B64" i="4" l="1"/>
  <c r="D64" i="4"/>
  <c r="F64" i="4"/>
  <c r="E64" i="4"/>
  <c r="B65" i="4" l="1"/>
  <c r="D65" i="4"/>
  <c r="F65" i="4"/>
  <c r="E65" i="4"/>
  <c r="B66" i="4" l="1"/>
  <c r="F66" i="4"/>
  <c r="E66" i="4"/>
  <c r="D66" i="4"/>
  <c r="B67" i="4" l="1"/>
  <c r="F67" i="4"/>
  <c r="E67" i="4"/>
  <c r="D67" i="4"/>
  <c r="B68" i="4" l="1"/>
  <c r="E68" i="4"/>
  <c r="D68" i="4"/>
  <c r="F68" i="4"/>
  <c r="B69" i="4" l="1"/>
  <c r="D69" i="4"/>
  <c r="E69" i="4"/>
  <c r="F69" i="4"/>
  <c r="B70" i="4" l="1"/>
  <c r="D70" i="4"/>
  <c r="F70" i="4"/>
  <c r="E70" i="4"/>
  <c r="B71" i="4" l="1"/>
  <c r="E71" i="4"/>
  <c r="F71" i="4"/>
  <c r="D71" i="4"/>
  <c r="B72" i="4" l="1"/>
  <c r="E72" i="4"/>
  <c r="F72" i="4"/>
  <c r="D72" i="4"/>
  <c r="B73" i="4" l="1"/>
  <c r="D73" i="4"/>
  <c r="F73" i="4"/>
  <c r="E73" i="4"/>
  <c r="B74" i="4" l="1"/>
  <c r="F74" i="4"/>
  <c r="E74" i="4"/>
  <c r="D74" i="4"/>
  <c r="B75" i="4" l="1"/>
  <c r="F75" i="4"/>
  <c r="D75" i="4"/>
  <c r="E75" i="4"/>
  <c r="B76" i="4" l="1"/>
  <c r="E76" i="4"/>
  <c r="F76" i="4"/>
  <c r="D76" i="4"/>
  <c r="B77" i="4" l="1"/>
  <c r="D77" i="4"/>
  <c r="F77" i="4"/>
  <c r="E77" i="4"/>
  <c r="B78" i="4" l="1"/>
  <c r="F78" i="4"/>
  <c r="E78" i="4"/>
  <c r="D78" i="4"/>
  <c r="B79" i="4" l="1"/>
  <c r="F79" i="4"/>
  <c r="E79" i="4"/>
  <c r="D79" i="4"/>
  <c r="B80" i="4" l="1"/>
  <c r="E80" i="4"/>
  <c r="F80" i="4"/>
  <c r="D80" i="4"/>
  <c r="B81" i="4" l="1"/>
  <c r="D81" i="4"/>
  <c r="F81" i="4"/>
  <c r="E81" i="4"/>
  <c r="B82" i="4" l="1"/>
  <c r="F82" i="4"/>
  <c r="E82" i="4"/>
  <c r="D82" i="4"/>
  <c r="B83" i="4" l="1"/>
  <c r="F83" i="4"/>
  <c r="D83" i="4"/>
  <c r="E83" i="4"/>
  <c r="B84" i="4" l="1"/>
  <c r="E84" i="4"/>
  <c r="F84" i="4"/>
  <c r="D84" i="4"/>
  <c r="B85" i="4" l="1"/>
  <c r="E85" i="4"/>
  <c r="F85" i="4"/>
  <c r="D85" i="4"/>
  <c r="B86" i="4" l="1"/>
  <c r="E86" i="4"/>
  <c r="F86" i="4"/>
  <c r="D86" i="4"/>
  <c r="B87" i="4" l="1"/>
  <c r="D87" i="4"/>
  <c r="F87" i="4"/>
  <c r="E87" i="4"/>
  <c r="B88" i="4" l="1"/>
  <c r="E88" i="4"/>
  <c r="F88" i="4"/>
  <c r="D88" i="4"/>
  <c r="B89" i="4" l="1"/>
  <c r="F89" i="4"/>
  <c r="D89" i="4"/>
  <c r="E89" i="4"/>
  <c r="B90" i="4" l="1"/>
  <c r="E90" i="4"/>
  <c r="F90" i="4"/>
  <c r="D90" i="4"/>
  <c r="B91" i="4" l="1"/>
  <c r="D91" i="4"/>
  <c r="F91" i="4"/>
  <c r="E91" i="4"/>
  <c r="B92" i="4" l="1"/>
  <c r="F92" i="4"/>
  <c r="E92" i="4"/>
  <c r="D92" i="4"/>
  <c r="B93" i="4" l="1"/>
  <c r="F93" i="4"/>
  <c r="E93" i="4"/>
  <c r="D93" i="4"/>
  <c r="B94" i="4" l="1"/>
  <c r="E94" i="4"/>
  <c r="D94" i="4"/>
  <c r="F94" i="4"/>
  <c r="B95" i="4" l="1"/>
  <c r="D95" i="4"/>
  <c r="F95" i="4"/>
  <c r="E95" i="4"/>
  <c r="B96" i="4" l="1"/>
  <c r="F96" i="4"/>
  <c r="E96" i="4"/>
  <c r="D96" i="4"/>
  <c r="B97" i="4" l="1"/>
  <c r="F97" i="4"/>
  <c r="E97" i="4"/>
  <c r="D97" i="4"/>
  <c r="B98" i="4" l="1"/>
  <c r="E98" i="4"/>
  <c r="D98" i="4"/>
  <c r="F98" i="4"/>
  <c r="B99" i="4" l="1"/>
  <c r="F99" i="4"/>
  <c r="E99" i="4"/>
  <c r="D99" i="4"/>
  <c r="B100" i="4" l="1"/>
  <c r="F100" i="4"/>
  <c r="E100" i="4"/>
  <c r="D100" i="4"/>
  <c r="B101" i="4" l="1"/>
  <c r="F101" i="4"/>
  <c r="E101" i="4"/>
  <c r="D101" i="4"/>
  <c r="B102" i="4" l="1"/>
  <c r="E102" i="4"/>
  <c r="D102" i="4"/>
  <c r="F102" i="4"/>
  <c r="B103" i="4" l="1"/>
  <c r="D103" i="4"/>
  <c r="F103" i="4"/>
  <c r="E103" i="4"/>
  <c r="B104" i="4" l="1"/>
  <c r="F104" i="4"/>
  <c r="E104" i="4"/>
  <c r="D104" i="4"/>
  <c r="B105" i="4" l="1"/>
  <c r="F105" i="4"/>
  <c r="E105" i="4"/>
  <c r="D105" i="4"/>
  <c r="B106" i="4" l="1"/>
  <c r="D106" i="4"/>
  <c r="F106" i="4"/>
  <c r="E106" i="4"/>
  <c r="B107" i="4" l="1"/>
  <c r="D107" i="4"/>
  <c r="F107" i="4"/>
  <c r="E107" i="4"/>
  <c r="B108" i="4" l="1"/>
  <c r="F108" i="4"/>
  <c r="E108" i="4"/>
  <c r="D108" i="4"/>
  <c r="B109" i="4" l="1"/>
  <c r="F109" i="4"/>
  <c r="E109" i="4"/>
  <c r="D109" i="4"/>
  <c r="B110" i="4" l="1"/>
  <c r="E110" i="4"/>
  <c r="D110" i="4"/>
  <c r="F110" i="4"/>
  <c r="B111" i="4" l="1"/>
  <c r="D111" i="4"/>
  <c r="F111" i="4"/>
  <c r="E111" i="4"/>
  <c r="B112" i="4" l="1"/>
  <c r="F112" i="4"/>
  <c r="E112" i="4"/>
  <c r="D112" i="4"/>
  <c r="B113" i="4" l="1"/>
  <c r="E113" i="4"/>
  <c r="D113" i="4"/>
  <c r="F113" i="4"/>
  <c r="B114" i="4" l="1"/>
  <c r="E114" i="4"/>
  <c r="D114" i="4"/>
  <c r="F114" i="4"/>
  <c r="B115" i="4" l="1"/>
  <c r="D115" i="4"/>
  <c r="F115" i="4"/>
  <c r="E115" i="4"/>
  <c r="B116" i="4" l="1"/>
  <c r="F116" i="4"/>
  <c r="E116" i="4"/>
  <c r="D116" i="4"/>
  <c r="B117" i="4" l="1"/>
  <c r="F117" i="4"/>
  <c r="E117" i="4"/>
  <c r="D117" i="4"/>
  <c r="B118" i="4" l="1"/>
  <c r="E118" i="4"/>
  <c r="D118" i="4"/>
  <c r="F118" i="4"/>
  <c r="B119" i="4" l="1"/>
  <c r="D119" i="4"/>
  <c r="F119" i="4"/>
  <c r="E119" i="4"/>
  <c r="B120" i="4" l="1"/>
  <c r="F120" i="4"/>
  <c r="E120" i="4"/>
  <c r="D120" i="4"/>
  <c r="B121" i="4" l="1"/>
  <c r="F121" i="4"/>
  <c r="E121" i="4"/>
  <c r="D121" i="4"/>
  <c r="B122" i="4" l="1"/>
  <c r="E122" i="4"/>
  <c r="D122" i="4"/>
  <c r="F122" i="4"/>
  <c r="B123" i="4" l="1"/>
  <c r="D123" i="4"/>
  <c r="F123" i="4"/>
  <c r="E123" i="4"/>
  <c r="B124" i="4" l="1"/>
  <c r="F124" i="4"/>
  <c r="E124" i="4"/>
  <c r="D124" i="4"/>
  <c r="B125" i="4" l="1"/>
  <c r="F125" i="4"/>
  <c r="E125" i="4"/>
  <c r="D125" i="4"/>
  <c r="B126" i="4" l="1"/>
  <c r="E126" i="4"/>
  <c r="D126" i="4"/>
  <c r="F126" i="4"/>
  <c r="B127" i="4" l="1"/>
  <c r="F127" i="4"/>
  <c r="E127" i="4"/>
  <c r="D127" i="4"/>
  <c r="B128" i="4" l="1"/>
  <c r="F128" i="4"/>
  <c r="E128" i="4"/>
  <c r="D128" i="4"/>
  <c r="B129" i="4" l="1"/>
  <c r="F129" i="4"/>
  <c r="E129" i="4"/>
  <c r="D129" i="4"/>
  <c r="B130" i="4" l="1"/>
  <c r="E130" i="4"/>
  <c r="D130" i="4"/>
  <c r="F130" i="4"/>
  <c r="B131" i="4" l="1"/>
  <c r="D131" i="4"/>
  <c r="F131" i="4"/>
  <c r="E131" i="4"/>
  <c r="B132" i="4" l="1"/>
  <c r="F132" i="4"/>
  <c r="E132" i="4"/>
  <c r="D132" i="4"/>
  <c r="B133" i="4" l="1"/>
  <c r="F133" i="4"/>
  <c r="E133" i="4"/>
  <c r="D133" i="4"/>
  <c r="B134" i="4" l="1"/>
  <c r="D134" i="4"/>
  <c r="F134" i="4"/>
  <c r="E134" i="4"/>
  <c r="B135" i="4" l="1"/>
  <c r="D135" i="4"/>
  <c r="F135" i="4"/>
  <c r="E135" i="4"/>
  <c r="B136" i="4" l="1"/>
  <c r="F136" i="4"/>
  <c r="E136" i="4"/>
  <c r="D136" i="4"/>
  <c r="B137" i="4" l="1"/>
  <c r="F137" i="4"/>
  <c r="E137" i="4"/>
  <c r="D137" i="4"/>
  <c r="B138" i="4" l="1"/>
  <c r="E138" i="4"/>
  <c r="D138" i="4"/>
  <c r="F138" i="4"/>
  <c r="B139" i="4" l="1"/>
  <c r="D139" i="4"/>
  <c r="F139" i="4"/>
  <c r="E139" i="4"/>
  <c r="B140" i="4" l="1"/>
  <c r="F140" i="4"/>
  <c r="E140" i="4"/>
  <c r="D140" i="4"/>
  <c r="B141" i="4" l="1"/>
  <c r="E141" i="4"/>
  <c r="D141" i="4"/>
  <c r="F141" i="4"/>
  <c r="B142" i="4" l="1"/>
  <c r="E142" i="4"/>
  <c r="D142" i="4"/>
  <c r="F142" i="4"/>
  <c r="B143" i="4" l="1"/>
  <c r="D143" i="4"/>
  <c r="F143" i="4"/>
  <c r="E143" i="4"/>
  <c r="B144" i="4" l="1"/>
  <c r="F144" i="4"/>
  <c r="E144" i="4"/>
  <c r="D144" i="4"/>
  <c r="B145" i="4" l="1"/>
  <c r="F145" i="4"/>
  <c r="E145" i="4"/>
  <c r="D145" i="4"/>
  <c r="B146" i="4" l="1"/>
  <c r="E146" i="4"/>
  <c r="D146" i="4"/>
  <c r="F146" i="4"/>
  <c r="B147" i="4" l="1"/>
  <c r="D147" i="4"/>
  <c r="F147" i="4"/>
  <c r="E147" i="4"/>
  <c r="B148" i="4" l="1"/>
  <c r="F148" i="4"/>
  <c r="E148" i="4"/>
  <c r="D148" i="4"/>
  <c r="B149" i="4" l="1"/>
  <c r="F149" i="4"/>
  <c r="E149" i="4"/>
  <c r="D149" i="4"/>
  <c r="B150" i="4" l="1"/>
  <c r="E150" i="4"/>
  <c r="D150" i="4"/>
  <c r="F150" i="4"/>
  <c r="B151" i="4" l="1"/>
  <c r="D151" i="4"/>
  <c r="F151" i="4"/>
  <c r="E151" i="4"/>
  <c r="B152" i="4" l="1"/>
  <c r="F152" i="4"/>
  <c r="E152" i="4"/>
  <c r="D152" i="4"/>
  <c r="B153" i="4" l="1"/>
  <c r="F153" i="4"/>
  <c r="E153" i="4"/>
  <c r="D153" i="4"/>
  <c r="B154" i="4" l="1"/>
  <c r="E154" i="4"/>
  <c r="D154" i="4"/>
  <c r="F154" i="4"/>
  <c r="B155" i="4" l="1"/>
  <c r="F155" i="4"/>
  <c r="E155" i="4"/>
  <c r="D155" i="4"/>
  <c r="B156" i="4" l="1"/>
  <c r="D156" i="4"/>
  <c r="F156" i="4"/>
  <c r="E156" i="4"/>
  <c r="B157" i="4" l="1"/>
  <c r="E157" i="4"/>
  <c r="F157" i="4"/>
  <c r="D157" i="4"/>
  <c r="B158" i="4" l="1"/>
  <c r="F158" i="4"/>
  <c r="D158" i="4"/>
  <c r="E158" i="4"/>
  <c r="B159" i="4" l="1"/>
  <c r="E159" i="4"/>
  <c r="F159" i="4"/>
  <c r="D159" i="4"/>
  <c r="B160" i="4" l="1"/>
  <c r="D160" i="4"/>
  <c r="F160" i="4"/>
  <c r="E160" i="4"/>
  <c r="B161" i="4" l="1"/>
  <c r="E161" i="4"/>
  <c r="F161" i="4"/>
  <c r="D161" i="4"/>
  <c r="B162" i="4" l="1"/>
  <c r="E162" i="4"/>
  <c r="F162" i="4"/>
  <c r="D162" i="4"/>
  <c r="B163" i="4" l="1"/>
  <c r="E163" i="4"/>
  <c r="F163" i="4"/>
  <c r="D163" i="4"/>
  <c r="B164" i="4" l="1"/>
  <c r="D164" i="4"/>
  <c r="F164" i="4"/>
  <c r="E164" i="4"/>
  <c r="B165" i="4" l="1"/>
  <c r="E165" i="4"/>
  <c r="F165" i="4"/>
  <c r="D165" i="4"/>
  <c r="B166" i="4" l="1"/>
  <c r="F166" i="4"/>
  <c r="D166" i="4"/>
  <c r="E166" i="4"/>
  <c r="B167" i="4" l="1"/>
  <c r="E167" i="4"/>
  <c r="F167" i="4"/>
  <c r="D167" i="4"/>
  <c r="B168" i="4" l="1"/>
  <c r="D168" i="4"/>
  <c r="F168" i="4"/>
  <c r="E168" i="4"/>
  <c r="B169" i="4" l="1"/>
  <c r="F169" i="4"/>
  <c r="E169" i="4"/>
  <c r="D169" i="4"/>
  <c r="B170" i="4" l="1"/>
  <c r="F170" i="4"/>
  <c r="E170" i="4"/>
  <c r="D170" i="4"/>
  <c r="B171" i="4" l="1"/>
  <c r="E171" i="4"/>
  <c r="D171" i="4"/>
  <c r="F171" i="4"/>
  <c r="B172" i="4" l="1"/>
  <c r="D172" i="4"/>
  <c r="F172" i="4"/>
  <c r="E172" i="4"/>
  <c r="B173" i="4" l="1"/>
  <c r="F173" i="4"/>
  <c r="E173" i="4"/>
  <c r="D173" i="4"/>
  <c r="B174" i="4" l="1"/>
  <c r="F174" i="4"/>
  <c r="E174" i="4"/>
  <c r="D174" i="4"/>
  <c r="B175" i="4" l="1"/>
  <c r="E175" i="4"/>
  <c r="D175" i="4"/>
  <c r="F175" i="4"/>
  <c r="B176" i="4" l="1"/>
  <c r="F176" i="4"/>
  <c r="E176" i="4"/>
  <c r="D176" i="4"/>
  <c r="B177" i="4" l="1"/>
  <c r="F177" i="4"/>
  <c r="E177" i="4"/>
  <c r="D177" i="4"/>
  <c r="B178" i="4" l="1"/>
  <c r="F178" i="4"/>
  <c r="E178" i="4"/>
  <c r="D178" i="4"/>
  <c r="B179" i="4" l="1"/>
  <c r="E179" i="4"/>
  <c r="D179" i="4"/>
  <c r="F179" i="4"/>
  <c r="B180" i="4" l="1"/>
  <c r="D180" i="4"/>
  <c r="F180" i="4"/>
  <c r="E180" i="4"/>
  <c r="B181" i="4" l="1"/>
  <c r="F181" i="4"/>
  <c r="E181" i="4"/>
  <c r="D181" i="4"/>
  <c r="B182" i="4" l="1"/>
  <c r="F182" i="4"/>
  <c r="E182" i="4"/>
  <c r="D182" i="4"/>
  <c r="B183" i="4" l="1"/>
  <c r="D183" i="4"/>
  <c r="F183" i="4"/>
  <c r="E183" i="4"/>
  <c r="B184" i="4" l="1"/>
  <c r="D184" i="4"/>
  <c r="F184" i="4"/>
  <c r="E184" i="4"/>
  <c r="B185" i="4" l="1"/>
  <c r="F185" i="4"/>
  <c r="E185" i="4"/>
  <c r="D185" i="4"/>
  <c r="B186" i="4" l="1"/>
  <c r="F186" i="4"/>
  <c r="E186" i="4"/>
  <c r="D186" i="4"/>
  <c r="B187" i="4" l="1"/>
  <c r="E187" i="4"/>
  <c r="D187" i="4"/>
  <c r="F187" i="4"/>
  <c r="B188" i="4" l="1"/>
  <c r="D188" i="4"/>
  <c r="F188" i="4"/>
  <c r="E188" i="4"/>
  <c r="B189" i="4" l="1"/>
  <c r="F189" i="4"/>
  <c r="E189" i="4"/>
  <c r="D189" i="4"/>
  <c r="B190" i="4" l="1"/>
  <c r="E190" i="4"/>
  <c r="D190" i="4"/>
  <c r="F190" i="4"/>
  <c r="B191" i="4" l="1"/>
  <c r="E191" i="4"/>
  <c r="D191" i="4"/>
  <c r="F191" i="4"/>
  <c r="B192" i="4" l="1"/>
  <c r="D192" i="4"/>
  <c r="F192" i="4"/>
  <c r="E192" i="4"/>
  <c r="B193" i="4" l="1"/>
  <c r="F193" i="4"/>
  <c r="E193" i="4"/>
  <c r="D193" i="4"/>
  <c r="B194" i="4" l="1"/>
  <c r="F194" i="4"/>
  <c r="E194" i="4"/>
  <c r="D194" i="4"/>
  <c r="B195" i="4" l="1"/>
  <c r="E195" i="4"/>
  <c r="D195" i="4"/>
  <c r="F195" i="4"/>
  <c r="B196" i="4" l="1"/>
  <c r="D196" i="4"/>
  <c r="F196" i="4"/>
  <c r="E196" i="4"/>
  <c r="B197" i="4" l="1"/>
  <c r="F197" i="4"/>
  <c r="E197" i="4"/>
  <c r="D197" i="4"/>
  <c r="B198" i="4" l="1"/>
  <c r="F198" i="4"/>
  <c r="E198" i="4"/>
  <c r="D198" i="4"/>
  <c r="B199" i="4" l="1"/>
  <c r="E199" i="4"/>
  <c r="D199" i="4"/>
  <c r="F199" i="4"/>
  <c r="B200" i="4" l="1"/>
  <c r="D200" i="4"/>
  <c r="F200" i="4"/>
  <c r="E200" i="4"/>
  <c r="B201" i="4" l="1"/>
  <c r="F201" i="4"/>
  <c r="E201" i="4"/>
  <c r="D201" i="4"/>
  <c r="B202" i="4" l="1"/>
  <c r="F202" i="4"/>
  <c r="E202" i="4"/>
  <c r="D202" i="4"/>
  <c r="B203" i="4" l="1"/>
  <c r="E203" i="4"/>
  <c r="D203" i="4"/>
  <c r="F203" i="4"/>
  <c r="B204" i="4" l="1"/>
  <c r="F204" i="4"/>
  <c r="E204" i="4"/>
  <c r="D204" i="4"/>
  <c r="B205" i="4" l="1"/>
  <c r="F205" i="4"/>
  <c r="E205" i="4"/>
  <c r="D205" i="4"/>
  <c r="B206" i="4" l="1"/>
  <c r="F206" i="4"/>
  <c r="E206" i="4"/>
  <c r="D206" i="4"/>
  <c r="B207" i="4" l="1"/>
  <c r="E207" i="4"/>
  <c r="D207" i="4"/>
  <c r="F207" i="4"/>
  <c r="B208" i="4" l="1"/>
  <c r="D208" i="4"/>
  <c r="E208" i="4"/>
  <c r="F208" i="4"/>
  <c r="B209" i="4" l="1"/>
  <c r="D209" i="4"/>
  <c r="F209" i="4"/>
  <c r="E209" i="4"/>
  <c r="B210" i="4" l="1"/>
  <c r="F210" i="4"/>
  <c r="E210" i="4"/>
  <c r="D210" i="4"/>
  <c r="B211" i="4" l="1"/>
  <c r="D211" i="4"/>
  <c r="E211" i="4"/>
  <c r="F211" i="4"/>
  <c r="B212" i="4" l="1"/>
  <c r="D212" i="4"/>
  <c r="F212" i="4"/>
  <c r="E212" i="4"/>
  <c r="B213" i="4" l="1"/>
  <c r="F213" i="4"/>
  <c r="E213" i="4"/>
  <c r="D213" i="4"/>
  <c r="B214" i="4" l="1"/>
  <c r="F214" i="4"/>
  <c r="D214" i="4"/>
  <c r="E214" i="4"/>
  <c r="B215" i="4" l="1"/>
  <c r="E215" i="4"/>
  <c r="F215" i="4"/>
  <c r="D215" i="4"/>
  <c r="B216" i="4" l="1"/>
  <c r="D216" i="4"/>
  <c r="F216" i="4"/>
  <c r="E216" i="4"/>
  <c r="B217" i="4" l="1"/>
  <c r="E217" i="4"/>
  <c r="D217" i="4"/>
  <c r="F217" i="4"/>
  <c r="B218" i="4" l="1"/>
  <c r="E218" i="4"/>
  <c r="D218" i="4"/>
  <c r="F218" i="4"/>
  <c r="B219" i="4" l="1"/>
  <c r="E219" i="4"/>
  <c r="D219" i="4"/>
  <c r="F219" i="4"/>
  <c r="B220" i="4" l="1"/>
  <c r="D220" i="4"/>
  <c r="E220" i="4"/>
  <c r="F220" i="4"/>
  <c r="B221" i="4" l="1"/>
  <c r="D221" i="4"/>
  <c r="F221" i="4"/>
  <c r="E221" i="4"/>
  <c r="B222" i="4" l="1"/>
  <c r="F222" i="4"/>
  <c r="E222" i="4"/>
  <c r="D222" i="4"/>
  <c r="B223" i="4" l="1"/>
  <c r="E223" i="4"/>
  <c r="F223" i="4"/>
  <c r="D223" i="4"/>
  <c r="B224" i="4" l="1"/>
  <c r="D224" i="4"/>
  <c r="F224" i="4"/>
  <c r="E224" i="4"/>
  <c r="B225" i="4" l="1"/>
  <c r="F225" i="4"/>
  <c r="E225" i="4"/>
  <c r="D225" i="4"/>
  <c r="B226" i="4" l="1"/>
  <c r="F226" i="4"/>
  <c r="E226" i="4"/>
  <c r="D226" i="4"/>
  <c r="B227" i="4" l="1"/>
  <c r="E227" i="4"/>
  <c r="D227" i="4"/>
  <c r="F227" i="4"/>
  <c r="B228" i="4" l="1"/>
  <c r="D228" i="4"/>
  <c r="E228" i="4"/>
  <c r="F228" i="4"/>
  <c r="B229" i="4" l="1"/>
  <c r="D229" i="4"/>
  <c r="F229" i="4"/>
  <c r="E229" i="4"/>
  <c r="B230" i="4" l="1"/>
  <c r="F230" i="4"/>
  <c r="E230" i="4"/>
  <c r="D230" i="4"/>
  <c r="B231" i="4" l="1"/>
  <c r="E231" i="4"/>
  <c r="F231" i="4"/>
  <c r="D231" i="4"/>
  <c r="B232" i="4" l="1"/>
  <c r="E232" i="4"/>
  <c r="D232" i="4"/>
  <c r="F232" i="4"/>
  <c r="B233" i="4" l="1"/>
  <c r="F233" i="4"/>
  <c r="E233" i="4"/>
  <c r="D233" i="4"/>
  <c r="B234" i="4" l="1"/>
  <c r="F234" i="4"/>
  <c r="E234" i="4"/>
  <c r="D234" i="4"/>
  <c r="B235" i="4" l="1"/>
  <c r="E235" i="4"/>
  <c r="D235" i="4"/>
  <c r="F235" i="4"/>
  <c r="B236" i="4" l="1"/>
  <c r="D236" i="4"/>
  <c r="E236" i="4"/>
  <c r="F236" i="4"/>
  <c r="B237" i="4" l="1"/>
  <c r="D237" i="4"/>
  <c r="F237" i="4"/>
  <c r="E237" i="4"/>
  <c r="B238" i="4" l="1"/>
  <c r="F238" i="4"/>
  <c r="E238" i="4"/>
  <c r="D238" i="4"/>
  <c r="B239" i="4" l="1"/>
  <c r="D239" i="4"/>
  <c r="E239" i="4"/>
  <c r="F239" i="4"/>
  <c r="B240" i="4" l="1"/>
  <c r="D240" i="4"/>
  <c r="F240" i="4"/>
  <c r="E240" i="4"/>
  <c r="B241" i="4" l="1"/>
  <c r="F241" i="4"/>
  <c r="E241" i="4"/>
  <c r="D241" i="4"/>
  <c r="B242" i="4" l="1"/>
  <c r="F242" i="4"/>
  <c r="D242" i="4"/>
  <c r="E242" i="4"/>
  <c r="B243" i="4" l="1"/>
  <c r="E243" i="4"/>
  <c r="F243" i="4"/>
  <c r="D243" i="4"/>
  <c r="B244" i="4" l="1"/>
  <c r="D244" i="4"/>
  <c r="F244" i="4"/>
  <c r="E244" i="4"/>
  <c r="B245" i="4" l="1"/>
  <c r="E245" i="4"/>
  <c r="D245" i="4"/>
  <c r="F245" i="4"/>
  <c r="B246" i="4" l="1"/>
  <c r="E246" i="4"/>
  <c r="D246" i="4"/>
  <c r="F246" i="4"/>
  <c r="B247" i="4" l="1"/>
  <c r="E247" i="4"/>
  <c r="D247" i="4"/>
  <c r="F247" i="4"/>
  <c r="B248" i="4" l="1"/>
  <c r="D248" i="4"/>
  <c r="E248" i="4"/>
  <c r="F248" i="4"/>
  <c r="B249" i="4" l="1"/>
  <c r="D249" i="4"/>
  <c r="F249" i="4"/>
  <c r="E249" i="4"/>
  <c r="B250" i="4" l="1"/>
  <c r="F250" i="4"/>
  <c r="E250" i="4"/>
  <c r="D250" i="4"/>
  <c r="B251" i="4" l="1"/>
  <c r="E251" i="4"/>
  <c r="F251" i="4"/>
  <c r="D251" i="4"/>
  <c r="B252" i="4" l="1"/>
  <c r="F252" i="4"/>
  <c r="D252" i="4"/>
  <c r="E252" i="4"/>
  <c r="B253" i="4" l="1"/>
  <c r="D253" i="4"/>
  <c r="F253" i="4"/>
  <c r="E253" i="4"/>
  <c r="B254" i="4" l="1"/>
  <c r="D254" i="4"/>
  <c r="F254" i="4"/>
  <c r="E254" i="4"/>
  <c r="B255" i="4" l="1"/>
  <c r="E255" i="4"/>
  <c r="F255" i="4"/>
  <c r="D255" i="4"/>
  <c r="B256" i="4" l="1"/>
  <c r="F256" i="4"/>
  <c r="D256" i="4"/>
  <c r="E256" i="4"/>
  <c r="B257" i="4" l="1"/>
  <c r="E257" i="4"/>
  <c r="F257" i="4"/>
  <c r="D257" i="4"/>
  <c r="B258" i="4" l="1"/>
  <c r="D258" i="4"/>
  <c r="F258" i="4"/>
  <c r="E258" i="4"/>
  <c r="B259" i="4" l="1"/>
  <c r="F259" i="4"/>
  <c r="E259" i="4"/>
  <c r="D259" i="4"/>
  <c r="B260" i="4" l="1"/>
  <c r="E260" i="4"/>
  <c r="D260" i="4"/>
  <c r="F260" i="4"/>
  <c r="B261" i="4" l="1"/>
  <c r="E261" i="4"/>
  <c r="D261" i="4"/>
  <c r="F261" i="4"/>
  <c r="B262" i="4" l="1"/>
  <c r="D262" i="4"/>
  <c r="F262" i="4"/>
  <c r="E262" i="4"/>
  <c r="B263" i="4" l="1"/>
  <c r="F263" i="4"/>
  <c r="E263" i="4"/>
  <c r="D263" i="4"/>
  <c r="B264" i="4" l="1"/>
  <c r="F264" i="4"/>
  <c r="E264" i="4"/>
  <c r="D264" i="4"/>
  <c r="B265" i="4" l="1"/>
  <c r="E265" i="4"/>
  <c r="D265" i="4"/>
  <c r="F265" i="4"/>
  <c r="B266" i="4" l="1"/>
  <c r="D266" i="4"/>
  <c r="F266" i="4"/>
  <c r="E266" i="4"/>
  <c r="B267" i="4" l="1"/>
  <c r="F267" i="4"/>
  <c r="E267" i="4"/>
  <c r="D267" i="4"/>
  <c r="B268" i="4" l="1"/>
  <c r="F268" i="4"/>
  <c r="E268" i="4"/>
  <c r="D268" i="4"/>
  <c r="B269" i="4" l="1"/>
  <c r="E269" i="4"/>
  <c r="D269" i="4"/>
  <c r="F269" i="4"/>
  <c r="B270" i="4" l="1"/>
  <c r="D270" i="4"/>
  <c r="F270" i="4"/>
  <c r="E270" i="4"/>
  <c r="B271" i="4" l="1"/>
  <c r="F271" i="4"/>
  <c r="E271" i="4"/>
  <c r="D271" i="4"/>
  <c r="B272" i="4" l="1"/>
  <c r="F272" i="4"/>
  <c r="E272" i="4"/>
  <c r="D272" i="4"/>
  <c r="B273" i="4" l="1"/>
  <c r="E273" i="4"/>
  <c r="D273" i="4"/>
  <c r="F273" i="4"/>
  <c r="B274" i="4" l="1"/>
  <c r="F274" i="4"/>
  <c r="E274" i="4"/>
  <c r="D274" i="4"/>
  <c r="B275" i="4" l="1"/>
  <c r="F275" i="4"/>
  <c r="E275" i="4"/>
  <c r="D275" i="4"/>
  <c r="B276" i="4" l="1"/>
  <c r="F276" i="4"/>
  <c r="E276" i="4"/>
  <c r="D276" i="4"/>
  <c r="B277" i="4" l="1"/>
  <c r="E277" i="4"/>
  <c r="D277" i="4"/>
  <c r="F277" i="4"/>
  <c r="B278" i="4" l="1"/>
  <c r="D278" i="4"/>
  <c r="F278" i="4"/>
  <c r="E278" i="4"/>
  <c r="B279" i="4" l="1"/>
  <c r="F279" i="4"/>
  <c r="E279" i="4"/>
  <c r="D279" i="4"/>
  <c r="B280" i="4" l="1"/>
  <c r="F280" i="4"/>
  <c r="E280" i="4"/>
  <c r="D280" i="4"/>
  <c r="B281" i="4" l="1"/>
  <c r="D281" i="4"/>
  <c r="F281" i="4"/>
  <c r="E281" i="4"/>
  <c r="B282" i="4" l="1"/>
  <c r="D282" i="4"/>
  <c r="F282" i="4"/>
  <c r="E282" i="4"/>
  <c r="B283" i="4" l="1"/>
  <c r="F283" i="4"/>
  <c r="E283" i="4"/>
  <c r="D283" i="4"/>
  <c r="B284" i="4" l="1"/>
  <c r="F284" i="4"/>
  <c r="E284" i="4"/>
  <c r="D284" i="4"/>
  <c r="B285" i="4" l="1"/>
  <c r="E285" i="4"/>
  <c r="D285" i="4"/>
  <c r="F285" i="4"/>
  <c r="B286" i="4" l="1"/>
  <c r="D286" i="4"/>
  <c r="F286" i="4"/>
  <c r="E286" i="4"/>
  <c r="B287" i="4" l="1"/>
  <c r="F287" i="4"/>
  <c r="E287" i="4"/>
  <c r="D287" i="4"/>
  <c r="B288" i="4" l="1"/>
  <c r="E288" i="4"/>
  <c r="D288" i="4"/>
  <c r="F288" i="4"/>
  <c r="B289" i="4" l="1"/>
  <c r="E289" i="4"/>
  <c r="D289" i="4"/>
  <c r="F289" i="4"/>
  <c r="B290" i="4" l="1"/>
  <c r="D290" i="4"/>
  <c r="F290" i="4"/>
  <c r="E290" i="4"/>
  <c r="B291" i="4" l="1"/>
  <c r="D291" i="4"/>
  <c r="F291" i="4"/>
  <c r="E291" i="4"/>
  <c r="B292" i="4" l="1"/>
  <c r="F292" i="4"/>
  <c r="E292" i="4"/>
  <c r="D292" i="4"/>
  <c r="B293" i="4" l="1"/>
  <c r="F293" i="4"/>
  <c r="D293" i="4"/>
  <c r="E293" i="4"/>
  <c r="B294" i="4" l="1"/>
  <c r="E294" i="4"/>
  <c r="F294" i="4"/>
  <c r="D294" i="4"/>
  <c r="B295" i="4" l="1"/>
  <c r="F295" i="4"/>
  <c r="E295" i="4"/>
  <c r="D295" i="4"/>
  <c r="B296" i="4" l="1"/>
  <c r="F296" i="4"/>
  <c r="E296" i="4"/>
  <c r="D296" i="4"/>
  <c r="B297" i="4" l="1"/>
  <c r="F297" i="4"/>
  <c r="E297" i="4"/>
  <c r="D297" i="4"/>
  <c r="B298" i="4" l="1"/>
  <c r="E298" i="4"/>
  <c r="D298" i="4"/>
  <c r="F298" i="4"/>
  <c r="B299" i="4" l="1"/>
  <c r="D299" i="4"/>
  <c r="F299" i="4"/>
  <c r="E299" i="4"/>
  <c r="B300" i="4" l="1"/>
  <c r="F300" i="4"/>
  <c r="E300" i="4"/>
  <c r="D300" i="4"/>
  <c r="B301" i="4" l="1"/>
  <c r="F301" i="4"/>
  <c r="E301" i="4"/>
  <c r="D301" i="4"/>
  <c r="B302" i="4" l="1"/>
  <c r="D302" i="4"/>
  <c r="F302" i="4"/>
  <c r="E302" i="4"/>
  <c r="B303" i="4" l="1"/>
  <c r="D303" i="4"/>
  <c r="F303" i="4"/>
  <c r="E303" i="4"/>
  <c r="B304" i="4" l="1"/>
  <c r="F304" i="4"/>
  <c r="E304" i="4"/>
  <c r="D304" i="4"/>
  <c r="B305" i="4" l="1"/>
  <c r="F305" i="4"/>
  <c r="E305" i="4"/>
  <c r="D305" i="4"/>
  <c r="B306" i="4" l="1"/>
  <c r="E306" i="4"/>
  <c r="D306" i="4"/>
  <c r="F306" i="4"/>
  <c r="B307" i="4" l="1"/>
  <c r="D307" i="4"/>
  <c r="F307" i="4"/>
  <c r="E307" i="4"/>
  <c r="B308" i="4" l="1"/>
  <c r="F308" i="4"/>
  <c r="E308" i="4"/>
  <c r="D308" i="4"/>
  <c r="B309" i="4" l="1"/>
  <c r="E309" i="4"/>
  <c r="D309" i="4"/>
  <c r="F309" i="4"/>
  <c r="B310" i="4" l="1"/>
  <c r="E310" i="4"/>
  <c r="D310" i="4"/>
  <c r="F310" i="4"/>
  <c r="B311" i="4" l="1"/>
  <c r="D311" i="4"/>
  <c r="F311" i="4"/>
  <c r="E311" i="4"/>
  <c r="B312" i="4" l="1"/>
  <c r="F312" i="4"/>
  <c r="E312" i="4"/>
  <c r="D312" i="4"/>
  <c r="B313" i="4" l="1"/>
  <c r="F313" i="4"/>
  <c r="E313" i="4"/>
  <c r="D313" i="4"/>
  <c r="B314" i="4" l="1"/>
  <c r="E314" i="4"/>
  <c r="D314" i="4"/>
  <c r="F314" i="4"/>
  <c r="B315" i="4" l="1"/>
  <c r="D315" i="4"/>
  <c r="F315" i="4"/>
  <c r="E315" i="4"/>
  <c r="B316" i="4" l="1"/>
  <c r="F316" i="4"/>
  <c r="E316" i="4"/>
  <c r="D316" i="4"/>
  <c r="B317" i="4" l="1"/>
  <c r="F317" i="4"/>
  <c r="E317" i="4"/>
  <c r="D317" i="4"/>
  <c r="B318" i="4" l="1"/>
  <c r="E318" i="4"/>
  <c r="D318" i="4"/>
  <c r="F318" i="4"/>
  <c r="B319" i="4" l="1"/>
  <c r="D319" i="4"/>
  <c r="F319" i="4"/>
  <c r="E319" i="4"/>
  <c r="B320" i="4" l="1"/>
  <c r="F320" i="4"/>
  <c r="E320" i="4"/>
  <c r="D320" i="4"/>
  <c r="B321" i="4" l="1"/>
  <c r="F321" i="4"/>
  <c r="E321" i="4"/>
  <c r="D321" i="4"/>
  <c r="B322" i="4" l="1"/>
  <c r="E322" i="4"/>
  <c r="D322" i="4"/>
  <c r="F322" i="4"/>
  <c r="B323" i="4" l="1"/>
  <c r="F323" i="4"/>
  <c r="E323" i="4"/>
  <c r="D323" i="4"/>
  <c r="B324" i="4" l="1"/>
  <c r="F324" i="4"/>
  <c r="E324" i="4"/>
  <c r="D324" i="4"/>
  <c r="B325" i="4" l="1"/>
  <c r="F325" i="4"/>
  <c r="E325" i="4"/>
  <c r="D325" i="4"/>
  <c r="B326" i="4" l="1"/>
  <c r="E326" i="4"/>
  <c r="D326" i="4"/>
  <c r="F326" i="4"/>
  <c r="B327" i="4" l="1"/>
  <c r="D327" i="4"/>
  <c r="F327" i="4"/>
  <c r="E327" i="4"/>
  <c r="B328" i="4" l="1"/>
  <c r="F328" i="4"/>
  <c r="E328" i="4"/>
  <c r="D328" i="4"/>
  <c r="B329" i="4" l="1"/>
  <c r="F329" i="4"/>
  <c r="E329" i="4"/>
  <c r="D329" i="4"/>
  <c r="B330" i="4" l="1"/>
  <c r="E330" i="4"/>
  <c r="D330" i="4"/>
  <c r="F330" i="4"/>
  <c r="B331" i="4" l="1"/>
  <c r="F331" i="4"/>
  <c r="E331" i="4"/>
  <c r="D331" i="4"/>
  <c r="B332" i="4" l="1"/>
  <c r="F332" i="4"/>
  <c r="E332" i="4"/>
  <c r="D332" i="4"/>
  <c r="B333" i="4" l="1"/>
  <c r="E333" i="4"/>
  <c r="D333" i="4"/>
  <c r="F333" i="4"/>
  <c r="B334" i="4" l="1"/>
  <c r="D334" i="4"/>
  <c r="F334" i="4"/>
  <c r="E334" i="4"/>
  <c r="B335" i="4" l="1"/>
  <c r="F335" i="4"/>
  <c r="E335" i="4"/>
  <c r="D335" i="4"/>
  <c r="B336" i="4" l="1"/>
  <c r="F336" i="4"/>
  <c r="E336" i="4"/>
  <c r="D336" i="4"/>
  <c r="B337" i="4" l="1"/>
  <c r="D337" i="4"/>
  <c r="F337" i="4"/>
  <c r="E337" i="4"/>
  <c r="B338" i="4" l="1"/>
  <c r="D338" i="4"/>
  <c r="F338" i="4"/>
  <c r="E338" i="4"/>
  <c r="B339" i="4" l="1"/>
  <c r="F339" i="4"/>
  <c r="E339" i="4"/>
  <c r="D339" i="4"/>
  <c r="B340" i="4" l="1"/>
  <c r="F340" i="4"/>
  <c r="E340" i="4"/>
  <c r="D340" i="4"/>
  <c r="B341" i="4" l="1"/>
  <c r="E341" i="4"/>
  <c r="D341" i="4"/>
  <c r="F341" i="4"/>
  <c r="B342" i="4" l="1"/>
  <c r="D342" i="4"/>
  <c r="F342" i="4"/>
  <c r="E342" i="4"/>
  <c r="B343" i="4" l="1"/>
  <c r="F343" i="4"/>
  <c r="E343" i="4"/>
  <c r="D343" i="4"/>
  <c r="B344" i="4" l="1"/>
  <c r="E344" i="4"/>
  <c r="D344" i="4"/>
  <c r="F344" i="4"/>
  <c r="B345" i="4" l="1"/>
  <c r="E345" i="4"/>
  <c r="D345" i="4"/>
  <c r="F345" i="4"/>
  <c r="B346" i="4" l="1"/>
  <c r="D346" i="4"/>
  <c r="F346" i="4"/>
  <c r="E346" i="4"/>
  <c r="B347" i="4" l="1"/>
  <c r="F347" i="4"/>
  <c r="E347" i="4"/>
  <c r="D347" i="4"/>
  <c r="B348" i="4" l="1"/>
  <c r="F348" i="4"/>
  <c r="E348" i="4"/>
  <c r="D348" i="4"/>
  <c r="B349" i="4" l="1"/>
  <c r="E349" i="4"/>
  <c r="D349" i="4"/>
  <c r="F349" i="4"/>
  <c r="B350" i="4" l="1"/>
  <c r="D350" i="4"/>
  <c r="F350" i="4"/>
  <c r="E350" i="4"/>
  <c r="B351" i="4" l="1"/>
  <c r="F351" i="4"/>
  <c r="E351" i="4"/>
  <c r="D351" i="4"/>
  <c r="B352" i="4" l="1"/>
  <c r="F352" i="4"/>
  <c r="E352" i="4"/>
  <c r="D352" i="4"/>
  <c r="B353" i="4" l="1"/>
  <c r="E353" i="4"/>
  <c r="D353" i="4"/>
  <c r="F353" i="4"/>
  <c r="B354" i="4" l="1"/>
  <c r="D354" i="4"/>
  <c r="F354" i="4"/>
  <c r="E354" i="4"/>
  <c r="B355" i="4" l="1"/>
  <c r="F355" i="4"/>
  <c r="E355" i="4"/>
  <c r="D355" i="4"/>
  <c r="B356" i="4" l="1"/>
  <c r="F356" i="4"/>
  <c r="E356" i="4"/>
  <c r="D356" i="4"/>
  <c r="B357" i="4" l="1"/>
  <c r="E357" i="4"/>
  <c r="D357" i="4"/>
  <c r="F357" i="4"/>
  <c r="B358" i="4" l="1"/>
  <c r="F358" i="4"/>
  <c r="E358" i="4"/>
  <c r="D358" i="4"/>
  <c r="B359" i="4" l="1"/>
  <c r="F359" i="4"/>
  <c r="E359" i="4"/>
  <c r="D359" i="4"/>
  <c r="B360" i="4" l="1"/>
  <c r="F360" i="4"/>
  <c r="E360" i="4"/>
  <c r="D360" i="4"/>
  <c r="B361" i="4" l="1"/>
  <c r="E361" i="4"/>
  <c r="D361" i="4"/>
  <c r="F361" i="4"/>
  <c r="B362" i="4" l="1"/>
  <c r="D362" i="4"/>
  <c r="F362" i="4"/>
  <c r="E362" i="4"/>
  <c r="B363" i="4" l="1"/>
  <c r="F363" i="4"/>
  <c r="E363" i="4"/>
  <c r="D363" i="4"/>
  <c r="B364" i="4" l="1"/>
  <c r="F364" i="4"/>
  <c r="E364" i="4"/>
  <c r="D364" i="4"/>
  <c r="B365" i="4" l="1"/>
  <c r="D365" i="4"/>
  <c r="F365" i="4"/>
  <c r="E365" i="4"/>
  <c r="B366" i="4" l="1"/>
  <c r="D366" i="4"/>
  <c r="F366" i="4"/>
  <c r="E366" i="4"/>
  <c r="B367" i="4" l="1"/>
  <c r="F367" i="4"/>
  <c r="E367" i="4"/>
  <c r="D367" i="4"/>
  <c r="B368" i="4" l="1"/>
  <c r="F368" i="4"/>
  <c r="E368" i="4"/>
  <c r="D368" i="4"/>
  <c r="B369" i="4" l="1"/>
  <c r="E369" i="4"/>
  <c r="D369" i="4"/>
  <c r="F369" i="4"/>
  <c r="B370" i="4" l="1"/>
  <c r="D370" i="4"/>
  <c r="F370" i="4"/>
  <c r="E370" i="4"/>
  <c r="B371" i="4" l="1"/>
  <c r="F371" i="4"/>
  <c r="E371" i="4"/>
  <c r="D371" i="4"/>
  <c r="B372" i="4" l="1"/>
  <c r="E372" i="4"/>
  <c r="D372" i="4"/>
  <c r="F372" i="4"/>
  <c r="B373" i="4" l="1"/>
  <c r="E373" i="4"/>
  <c r="D373" i="4"/>
  <c r="F373" i="4"/>
  <c r="B374" i="4" l="1"/>
  <c r="D374" i="4"/>
  <c r="F374" i="4"/>
  <c r="E374" i="4"/>
  <c r="B375" i="4" l="1"/>
  <c r="F375" i="4"/>
  <c r="E375" i="4"/>
  <c r="D375" i="4"/>
  <c r="B376" i="4" l="1"/>
  <c r="F376" i="4"/>
  <c r="E376" i="4"/>
  <c r="D376" i="4"/>
  <c r="B377" i="4" l="1"/>
  <c r="E377" i="4"/>
  <c r="D377" i="4"/>
  <c r="F377" i="4"/>
  <c r="B378" i="4" l="1"/>
  <c r="D378" i="4"/>
  <c r="F378" i="4"/>
  <c r="E378" i="4"/>
  <c r="C380" i="2"/>
  <c r="AC379" i="2"/>
  <c r="AB379" i="2"/>
  <c r="AA379" i="2" s="1"/>
  <c r="X379" i="2" s="1"/>
  <c r="Y379" i="2" s="1"/>
  <c r="C379" i="2"/>
  <c r="AC378" i="2"/>
  <c r="AB378" i="2"/>
  <c r="AA378" i="2" s="1"/>
  <c r="M378" i="2"/>
  <c r="C378" i="2"/>
  <c r="AC377" i="2"/>
  <c r="AB377" i="2"/>
  <c r="AA377" i="2" s="1"/>
  <c r="C377" i="2"/>
  <c r="AC376" i="2"/>
  <c r="AB376" i="2"/>
  <c r="AA376" i="2" s="1"/>
  <c r="C376" i="2"/>
  <c r="AC375" i="2"/>
  <c r="AB375" i="2"/>
  <c r="C375" i="2"/>
  <c r="AC374" i="2"/>
  <c r="AB374" i="2"/>
  <c r="C374" i="2"/>
  <c r="AC373" i="2"/>
  <c r="AB373" i="2"/>
  <c r="C373" i="2"/>
  <c r="AC372" i="2"/>
  <c r="AB372" i="2"/>
  <c r="T372" i="2"/>
  <c r="U372" i="2" s="1"/>
  <c r="C372" i="2"/>
  <c r="AC371" i="2"/>
  <c r="AB371" i="2"/>
  <c r="AA371" i="2"/>
  <c r="M371" i="2"/>
  <c r="C371" i="2"/>
  <c r="AC370" i="2"/>
  <c r="AB370" i="2"/>
  <c r="C370" i="2"/>
  <c r="AC369" i="2"/>
  <c r="AB369" i="2"/>
  <c r="C369" i="2"/>
  <c r="AC368" i="2"/>
  <c r="AB368" i="2"/>
  <c r="AA368" i="2" s="1"/>
  <c r="C368" i="2"/>
  <c r="AC367" i="2"/>
  <c r="AB367" i="2"/>
  <c r="C367" i="2"/>
  <c r="AC366" i="2"/>
  <c r="AB366" i="2"/>
  <c r="C366" i="2"/>
  <c r="AC365" i="2"/>
  <c r="AB365" i="2"/>
  <c r="T365" i="2"/>
  <c r="U365" i="2" s="1"/>
  <c r="C365" i="2"/>
  <c r="AC364" i="2"/>
  <c r="AB364" i="2"/>
  <c r="AA364" i="2" s="1"/>
  <c r="M364" i="2"/>
  <c r="C364" i="2"/>
  <c r="AC363" i="2"/>
  <c r="AB363" i="2"/>
  <c r="AA363" i="2" s="1"/>
  <c r="C363" i="2"/>
  <c r="AC362" i="2"/>
  <c r="AB362" i="2"/>
  <c r="C362" i="2"/>
  <c r="AC361" i="2"/>
  <c r="AB361" i="2"/>
  <c r="C361" i="2"/>
  <c r="AC360" i="2"/>
  <c r="AB360" i="2"/>
  <c r="AA360" i="2" s="1"/>
  <c r="C360" i="2"/>
  <c r="AC359" i="2"/>
  <c r="AB359" i="2"/>
  <c r="AA359" i="2" s="1"/>
  <c r="C359" i="2"/>
  <c r="AC358" i="2"/>
  <c r="AB358" i="2"/>
  <c r="T358" i="2"/>
  <c r="U358" i="2" s="1"/>
  <c r="C358" i="2"/>
  <c r="AC357" i="2"/>
  <c r="AB357" i="2"/>
  <c r="M357" i="2"/>
  <c r="C357" i="2"/>
  <c r="AC356" i="2"/>
  <c r="AB356" i="2"/>
  <c r="AA356" i="2"/>
  <c r="C356" i="2"/>
  <c r="AC355" i="2"/>
  <c r="AB355" i="2"/>
  <c r="AA355" i="2" s="1"/>
  <c r="C355" i="2"/>
  <c r="AC354" i="2"/>
  <c r="AB354" i="2"/>
  <c r="C354" i="2"/>
  <c r="AC353" i="2"/>
  <c r="AB353" i="2"/>
  <c r="C353" i="2"/>
  <c r="AC352" i="2"/>
  <c r="AB352" i="2"/>
  <c r="AA352" i="2" s="1"/>
  <c r="C352" i="2"/>
  <c r="AC351" i="2"/>
  <c r="AB351" i="2"/>
  <c r="AA351" i="2" s="1"/>
  <c r="T351" i="2"/>
  <c r="U351" i="2" s="1"/>
  <c r="C351" i="2"/>
  <c r="AC350" i="2"/>
  <c r="AB350" i="2"/>
  <c r="AA350" i="2" s="1"/>
  <c r="M350" i="2"/>
  <c r="C350" i="2"/>
  <c r="AC349" i="2"/>
  <c r="AB349" i="2"/>
  <c r="AA349" i="2" s="1"/>
  <c r="C349" i="2"/>
  <c r="AC348" i="2"/>
  <c r="AB348" i="2"/>
  <c r="C348" i="2"/>
  <c r="AC347" i="2"/>
  <c r="AB347" i="2"/>
  <c r="C347" i="2"/>
  <c r="AC346" i="2"/>
  <c r="AB346" i="2"/>
  <c r="C346" i="2"/>
  <c r="AC345" i="2"/>
  <c r="AB345" i="2"/>
  <c r="AA345" i="2" s="1"/>
  <c r="C345" i="2"/>
  <c r="AC344" i="2"/>
  <c r="AB344" i="2"/>
  <c r="T344" i="2"/>
  <c r="U344" i="2" s="1"/>
  <c r="C344" i="2"/>
  <c r="AC343" i="2"/>
  <c r="AB343" i="2"/>
  <c r="M343" i="2"/>
  <c r="C343" i="2"/>
  <c r="AC342" i="2"/>
  <c r="AB342" i="2"/>
  <c r="AA342" i="2" s="1"/>
  <c r="C342" i="2"/>
  <c r="AC341" i="2"/>
  <c r="AB341" i="2"/>
  <c r="C341" i="2"/>
  <c r="AC340" i="2"/>
  <c r="AB340" i="2"/>
  <c r="AA340" i="2" s="1"/>
  <c r="C340" i="2"/>
  <c r="AC339" i="2"/>
  <c r="AB339" i="2"/>
  <c r="AA339" i="2" s="1"/>
  <c r="C339" i="2"/>
  <c r="AC338" i="2"/>
  <c r="AB338" i="2"/>
  <c r="C338" i="2"/>
  <c r="AC337" i="2"/>
  <c r="AB337" i="2"/>
  <c r="T337" i="2"/>
  <c r="U337" i="2" s="1"/>
  <c r="C337" i="2"/>
  <c r="AC336" i="2"/>
  <c r="AB336" i="2"/>
  <c r="M336" i="2"/>
  <c r="C336" i="2"/>
  <c r="AC335" i="2"/>
  <c r="AB335" i="2"/>
  <c r="AA335" i="2" s="1"/>
  <c r="C335" i="2"/>
  <c r="AC334" i="2"/>
  <c r="AB334" i="2"/>
  <c r="AA334" i="2" s="1"/>
  <c r="C334" i="2"/>
  <c r="AC333" i="2"/>
  <c r="AB333" i="2"/>
  <c r="C333" i="2"/>
  <c r="AC332" i="2"/>
  <c r="AA332" i="2" s="1"/>
  <c r="AB332" i="2"/>
  <c r="C332" i="2"/>
  <c r="AC331" i="2"/>
  <c r="AA331" i="2" s="1"/>
  <c r="AB331" i="2"/>
  <c r="C331" i="2"/>
  <c r="AC330" i="2"/>
  <c r="AB330" i="2"/>
  <c r="T330" i="2"/>
  <c r="U330" i="2" s="1"/>
  <c r="C330" i="2"/>
  <c r="AC329" i="2"/>
  <c r="AB329" i="2"/>
  <c r="M329" i="2"/>
  <c r="C329" i="2"/>
  <c r="AC328" i="2"/>
  <c r="AA328" i="2" s="1"/>
  <c r="AB328" i="2"/>
  <c r="C328" i="2"/>
  <c r="AC327" i="2"/>
  <c r="AB327" i="2"/>
  <c r="C327" i="2"/>
  <c r="AC326" i="2"/>
  <c r="AB326" i="2"/>
  <c r="C326" i="2"/>
  <c r="AC325" i="2"/>
  <c r="AB325" i="2"/>
  <c r="AA325" i="2" s="1"/>
  <c r="C325" i="2"/>
  <c r="AC324" i="2"/>
  <c r="AB324" i="2"/>
  <c r="AA324" i="2"/>
  <c r="C324" i="2"/>
  <c r="AC323" i="2"/>
  <c r="AB323" i="2"/>
  <c r="AA323" i="2" s="1"/>
  <c r="T323" i="2"/>
  <c r="U323" i="2" s="1"/>
  <c r="C323" i="2"/>
  <c r="AC322" i="2"/>
  <c r="AB322" i="2"/>
  <c r="AA322" i="2" s="1"/>
  <c r="M322" i="2"/>
  <c r="C322" i="2"/>
  <c r="AC321" i="2"/>
  <c r="AB321" i="2"/>
  <c r="AA321" i="2" s="1"/>
  <c r="C321" i="2"/>
  <c r="AC320" i="2"/>
  <c r="AB320" i="2"/>
  <c r="C320" i="2"/>
  <c r="AC319" i="2"/>
  <c r="AB319" i="2"/>
  <c r="C319" i="2"/>
  <c r="AC318" i="2"/>
  <c r="AB318" i="2"/>
  <c r="C318" i="2"/>
  <c r="AC317" i="2"/>
  <c r="AB317" i="2"/>
  <c r="AA317" i="2" s="1"/>
  <c r="C317" i="2"/>
  <c r="AC316" i="2"/>
  <c r="AB316" i="2"/>
  <c r="T316" i="2"/>
  <c r="U316" i="2" s="1"/>
  <c r="C316" i="2"/>
  <c r="AC315" i="2"/>
  <c r="AA315" i="2" s="1"/>
  <c r="AB315" i="2"/>
  <c r="M315" i="2"/>
  <c r="C315" i="2"/>
  <c r="AC314" i="2"/>
  <c r="AB314" i="2"/>
  <c r="AA314" i="2"/>
  <c r="C314" i="2"/>
  <c r="AC313" i="2"/>
  <c r="AB313" i="2"/>
  <c r="AA313" i="2" s="1"/>
  <c r="C313" i="2"/>
  <c r="AC312" i="2"/>
  <c r="AA312" i="2" s="1"/>
  <c r="AB312" i="2"/>
  <c r="C312" i="2"/>
  <c r="AC311" i="2"/>
  <c r="AB311" i="2"/>
  <c r="C311" i="2"/>
  <c r="AC310" i="2"/>
  <c r="AB310" i="2"/>
  <c r="AA310" i="2" s="1"/>
  <c r="C310" i="2"/>
  <c r="AC309" i="2"/>
  <c r="AB309" i="2"/>
  <c r="T309" i="2"/>
  <c r="U309" i="2" s="1"/>
  <c r="C309" i="2"/>
  <c r="AC308" i="2"/>
  <c r="AB308" i="2"/>
  <c r="M308" i="2"/>
  <c r="C308" i="2"/>
  <c r="AC307" i="2"/>
  <c r="AB307" i="2"/>
  <c r="C307" i="2"/>
  <c r="AC306" i="2"/>
  <c r="AB306" i="2"/>
  <c r="AA306" i="2" s="1"/>
  <c r="C306" i="2"/>
  <c r="AC305" i="2"/>
  <c r="AB305" i="2"/>
  <c r="C305" i="2"/>
  <c r="AC304" i="2"/>
  <c r="AB304" i="2"/>
  <c r="AA304" i="2" s="1"/>
  <c r="C304" i="2"/>
  <c r="AC303" i="2"/>
  <c r="AB303" i="2"/>
  <c r="AA303" i="2" s="1"/>
  <c r="C303" i="2"/>
  <c r="AC302" i="2"/>
  <c r="AB302" i="2"/>
  <c r="AA302" i="2"/>
  <c r="T302" i="2"/>
  <c r="U302" i="2" s="1"/>
  <c r="C302" i="2"/>
  <c r="AC301" i="2"/>
  <c r="AB301" i="2"/>
  <c r="AA301" i="2" s="1"/>
  <c r="M301" i="2"/>
  <c r="C301" i="2"/>
  <c r="AC300" i="2"/>
  <c r="AB300" i="2"/>
  <c r="C300" i="2"/>
  <c r="AC299" i="2"/>
  <c r="AB299" i="2"/>
  <c r="AA299" i="2" s="1"/>
  <c r="C299" i="2"/>
  <c r="AC298" i="2"/>
  <c r="AB298" i="2"/>
  <c r="AA298" i="2"/>
  <c r="C298" i="2"/>
  <c r="AC297" i="2"/>
  <c r="AB297" i="2"/>
  <c r="AA297" i="2" s="1"/>
  <c r="C297" i="2"/>
  <c r="AC296" i="2"/>
  <c r="AB296" i="2"/>
  <c r="C296" i="2"/>
  <c r="AC295" i="2"/>
  <c r="AB295" i="2"/>
  <c r="T295" i="2"/>
  <c r="U295" i="2" s="1"/>
  <c r="C295" i="2"/>
  <c r="AC294" i="2"/>
  <c r="AB294" i="2"/>
  <c r="M294" i="2"/>
  <c r="C294" i="2"/>
  <c r="AC293" i="2"/>
  <c r="AB293" i="2"/>
  <c r="C293" i="2"/>
  <c r="AC292" i="2"/>
  <c r="AB292" i="2"/>
  <c r="C292" i="2"/>
  <c r="AC291" i="2"/>
  <c r="AB291" i="2"/>
  <c r="AA291" i="2" s="1"/>
  <c r="C291" i="2"/>
  <c r="AC290" i="2"/>
  <c r="AB290" i="2"/>
  <c r="AA290" i="2"/>
  <c r="C290" i="2"/>
  <c r="AC289" i="2"/>
  <c r="AB289" i="2"/>
  <c r="C289" i="2"/>
  <c r="AC288" i="2"/>
  <c r="AB288" i="2"/>
  <c r="T288" i="2"/>
  <c r="U288" i="2" s="1"/>
  <c r="C288" i="2"/>
  <c r="AC287" i="2"/>
  <c r="AB287" i="2"/>
  <c r="M287" i="2"/>
  <c r="C287" i="2"/>
  <c r="AC286" i="2"/>
  <c r="AA286" i="2" s="1"/>
  <c r="AB286" i="2"/>
  <c r="C286" i="2"/>
  <c r="AC285" i="2"/>
  <c r="AB285" i="2"/>
  <c r="C285" i="2"/>
  <c r="AC284" i="2"/>
  <c r="AB284" i="2"/>
  <c r="C284" i="2"/>
  <c r="AC283" i="2"/>
  <c r="AB283" i="2"/>
  <c r="C283" i="2"/>
  <c r="AC282" i="2"/>
  <c r="AB282" i="2"/>
  <c r="AA282" i="2" s="1"/>
  <c r="C282" i="2"/>
  <c r="AC281" i="2"/>
  <c r="AB281" i="2"/>
  <c r="AA281" i="2" s="1"/>
  <c r="T281" i="2"/>
  <c r="U281" i="2" s="1"/>
  <c r="C281" i="2"/>
  <c r="AC280" i="2"/>
  <c r="AB280" i="2"/>
  <c r="AA280" i="2" s="1"/>
  <c r="M280" i="2"/>
  <c r="C280" i="2"/>
  <c r="AC279" i="2"/>
  <c r="AB279" i="2"/>
  <c r="C279" i="2"/>
  <c r="AC278" i="2"/>
  <c r="AB278" i="2"/>
  <c r="AA278" i="2"/>
  <c r="C278" i="2"/>
  <c r="AC277" i="2"/>
  <c r="AB277" i="2"/>
  <c r="AA277" i="2" s="1"/>
  <c r="C277" i="2"/>
  <c r="AC276" i="2"/>
  <c r="AB276" i="2"/>
  <c r="C276" i="2"/>
  <c r="AC275" i="2"/>
  <c r="AB275" i="2"/>
  <c r="C275" i="2"/>
  <c r="AC274" i="2"/>
  <c r="AB274" i="2"/>
  <c r="T274" i="2"/>
  <c r="U274" i="2" s="1"/>
  <c r="C274" i="2"/>
  <c r="AC273" i="2"/>
  <c r="AB273" i="2"/>
  <c r="M273" i="2"/>
  <c r="C273" i="2"/>
  <c r="AC272" i="2"/>
  <c r="AB272" i="2"/>
  <c r="AA272" i="2" s="1"/>
  <c r="C272" i="2"/>
  <c r="AC271" i="2"/>
  <c r="AB271" i="2"/>
  <c r="C271" i="2"/>
  <c r="AC270" i="2"/>
  <c r="AA270" i="2" s="1"/>
  <c r="AB270" i="2"/>
  <c r="C270" i="2"/>
  <c r="AC269" i="2"/>
  <c r="AA269" i="2" s="1"/>
  <c r="AB269" i="2"/>
  <c r="C269" i="2"/>
  <c r="AC268" i="2"/>
  <c r="AB268" i="2"/>
  <c r="C268" i="2"/>
  <c r="AC267" i="2"/>
  <c r="AB267" i="2"/>
  <c r="T267" i="2"/>
  <c r="U267" i="2" s="1"/>
  <c r="C267" i="2"/>
  <c r="AC266" i="2"/>
  <c r="AB266" i="2"/>
  <c r="M266" i="2"/>
  <c r="C266" i="2"/>
  <c r="AC265" i="2"/>
  <c r="AB265" i="2"/>
  <c r="AA265" i="2" s="1"/>
  <c r="C265" i="2"/>
  <c r="AC264" i="2"/>
  <c r="AB264" i="2"/>
  <c r="AA264" i="2" s="1"/>
  <c r="C264" i="2"/>
  <c r="AC263" i="2"/>
  <c r="AB263" i="2"/>
  <c r="C263" i="2"/>
  <c r="AC262" i="2"/>
  <c r="AA262" i="2" s="1"/>
  <c r="AB262" i="2"/>
  <c r="C262" i="2"/>
  <c r="AC261" i="2"/>
  <c r="AA261" i="2" s="1"/>
  <c r="AB261" i="2"/>
  <c r="C261" i="2"/>
  <c r="AC260" i="2"/>
  <c r="AB260" i="2"/>
  <c r="T260" i="2"/>
  <c r="U260" i="2" s="1"/>
  <c r="C260" i="2"/>
  <c r="AC259" i="2"/>
  <c r="AB259" i="2"/>
  <c r="M259" i="2"/>
  <c r="C259" i="2"/>
  <c r="AC258" i="2"/>
  <c r="AB258" i="2"/>
  <c r="C258" i="2"/>
  <c r="AC257" i="2"/>
  <c r="AB257" i="2"/>
  <c r="C257" i="2"/>
  <c r="AC256" i="2"/>
  <c r="AB256" i="2"/>
  <c r="AA256" i="2" s="1"/>
  <c r="C256" i="2"/>
  <c r="AC255" i="2"/>
  <c r="AB255" i="2"/>
  <c r="AA255" i="2" s="1"/>
  <c r="C255" i="2"/>
  <c r="AC254" i="2"/>
  <c r="AB254" i="2"/>
  <c r="AA254" i="2"/>
  <c r="C254" i="2"/>
  <c r="AC253" i="2"/>
  <c r="AB253" i="2"/>
  <c r="AA253" i="2" s="1"/>
  <c r="T253" i="2"/>
  <c r="U253" i="2" s="1"/>
  <c r="C253" i="2"/>
  <c r="AC252" i="2"/>
  <c r="AB252" i="2"/>
  <c r="AA252" i="2"/>
  <c r="M252" i="2"/>
  <c r="C252" i="2"/>
  <c r="AC251" i="2"/>
  <c r="AB251" i="2"/>
  <c r="C251" i="2"/>
  <c r="AC250" i="2"/>
  <c r="AB250" i="2"/>
  <c r="AA250" i="2"/>
  <c r="C250" i="2"/>
  <c r="AC249" i="2"/>
  <c r="AB249" i="2"/>
  <c r="AA249" i="2"/>
  <c r="C249" i="2"/>
  <c r="AC248" i="2"/>
  <c r="AB248" i="2"/>
  <c r="AA248" i="2" s="1"/>
  <c r="C248" i="2"/>
  <c r="AC247" i="2"/>
  <c r="AB247" i="2"/>
  <c r="C247" i="2"/>
  <c r="AC246" i="2"/>
  <c r="AB246" i="2"/>
  <c r="T246" i="2"/>
  <c r="U246" i="2" s="1"/>
  <c r="C246" i="2"/>
  <c r="AC245" i="2"/>
  <c r="AB245" i="2"/>
  <c r="M245" i="2"/>
  <c r="C245" i="2"/>
  <c r="AC244" i="2"/>
  <c r="AB244" i="2"/>
  <c r="C244" i="2"/>
  <c r="AC243" i="2"/>
  <c r="AB243" i="2"/>
  <c r="C243" i="2"/>
  <c r="AC242" i="2"/>
  <c r="AB242" i="2"/>
  <c r="AA242" i="2"/>
  <c r="C242" i="2"/>
  <c r="AC241" i="2"/>
  <c r="AB241" i="2"/>
  <c r="AA241" i="2"/>
  <c r="C241" i="2"/>
  <c r="AC240" i="2"/>
  <c r="AB240" i="2"/>
  <c r="AA240" i="2" s="1"/>
  <c r="C240" i="2"/>
  <c r="AC239" i="2"/>
  <c r="AB239" i="2"/>
  <c r="T239" i="2"/>
  <c r="U239" i="2" s="1"/>
  <c r="C239" i="2"/>
  <c r="AC238" i="2"/>
  <c r="AB238" i="2"/>
  <c r="M238" i="2"/>
  <c r="C238" i="2"/>
  <c r="AC237" i="2"/>
  <c r="AB237" i="2"/>
  <c r="AA237" i="2"/>
  <c r="C237" i="2"/>
  <c r="AC236" i="2"/>
  <c r="AB236" i="2"/>
  <c r="AA236" i="2" s="1"/>
  <c r="C236" i="2"/>
  <c r="AC235" i="2"/>
  <c r="AB235" i="2"/>
  <c r="C235" i="2"/>
  <c r="AC234" i="2"/>
  <c r="AB234" i="2"/>
  <c r="AA234" i="2" s="1"/>
  <c r="C234" i="2"/>
  <c r="AC233" i="2"/>
  <c r="AB233" i="2"/>
  <c r="AA233" i="2" s="1"/>
  <c r="C233" i="2"/>
  <c r="AC232" i="2"/>
  <c r="AB232" i="2"/>
  <c r="AA232" i="2" s="1"/>
  <c r="T232" i="2"/>
  <c r="U232" i="2" s="1"/>
  <c r="C232" i="2"/>
  <c r="AC231" i="2"/>
  <c r="AB231" i="2"/>
  <c r="AA231" i="2" s="1"/>
  <c r="M231" i="2"/>
  <c r="C231" i="2"/>
  <c r="AC230" i="2"/>
  <c r="AB230" i="2"/>
  <c r="C230" i="2"/>
  <c r="AC229" i="2"/>
  <c r="AB229" i="2"/>
  <c r="AA229" i="2" s="1"/>
  <c r="C229" i="2"/>
  <c r="AC228" i="2"/>
  <c r="AB228" i="2"/>
  <c r="AA228" i="2"/>
  <c r="C228" i="2"/>
  <c r="AC227" i="2"/>
  <c r="AB227" i="2"/>
  <c r="C227" i="2"/>
  <c r="AC226" i="2"/>
  <c r="AB226" i="2"/>
  <c r="AA226" i="2" s="1"/>
  <c r="C226" i="2"/>
  <c r="AC225" i="2"/>
  <c r="AB225" i="2"/>
  <c r="T225" i="2"/>
  <c r="U225" i="2" s="1"/>
  <c r="C225" i="2"/>
  <c r="AC224" i="2"/>
  <c r="AB224" i="2"/>
  <c r="AA224" i="2" s="1"/>
  <c r="M224" i="2"/>
  <c r="C224" i="2"/>
  <c r="AC223" i="2"/>
  <c r="AB223" i="2"/>
  <c r="C223" i="2"/>
  <c r="AC222" i="2"/>
  <c r="AB222" i="2"/>
  <c r="AA222" i="2" s="1"/>
  <c r="C222" i="2"/>
  <c r="AC221" i="2"/>
  <c r="AB221" i="2"/>
  <c r="AA221" i="2" s="1"/>
  <c r="C221" i="2"/>
  <c r="AC220" i="2"/>
  <c r="AB220" i="2"/>
  <c r="C220" i="2"/>
  <c r="AC219" i="2"/>
  <c r="AB219" i="2"/>
  <c r="C219" i="2"/>
  <c r="AC218" i="2"/>
  <c r="AB218" i="2"/>
  <c r="AA218" i="2" s="1"/>
  <c r="T218" i="2"/>
  <c r="U218" i="2" s="1"/>
  <c r="C218" i="2"/>
  <c r="AC217" i="2"/>
  <c r="AB217" i="2"/>
  <c r="AA217" i="2" s="1"/>
  <c r="M217" i="2"/>
  <c r="C217" i="2"/>
  <c r="AC216" i="2"/>
  <c r="AB216" i="2"/>
  <c r="AA216" i="2" s="1"/>
  <c r="C216" i="2"/>
  <c r="AC215" i="2"/>
  <c r="AB215" i="2"/>
  <c r="C215" i="2"/>
  <c r="AC214" i="2"/>
  <c r="AB214" i="2"/>
  <c r="C214" i="2"/>
  <c r="AC213" i="2"/>
  <c r="AB213" i="2"/>
  <c r="C213" i="2"/>
  <c r="AC212" i="2"/>
  <c r="AB212" i="2"/>
  <c r="AA212" i="2" s="1"/>
  <c r="C212" i="2"/>
  <c r="AC211" i="2"/>
  <c r="AB211" i="2"/>
  <c r="T211" i="2"/>
  <c r="U211" i="2" s="1"/>
  <c r="C211" i="2"/>
  <c r="AC210" i="2"/>
  <c r="AB210" i="2"/>
  <c r="AA210" i="2"/>
  <c r="M210" i="2"/>
  <c r="C210" i="2"/>
  <c r="AC209" i="2"/>
  <c r="AB209" i="2"/>
  <c r="AA209" i="2"/>
  <c r="C209" i="2"/>
  <c r="AC208" i="2"/>
  <c r="AB208" i="2"/>
  <c r="AA208" i="2" s="1"/>
  <c r="C208" i="2"/>
  <c r="AC207" i="2"/>
  <c r="AB207" i="2"/>
  <c r="AA207" i="2"/>
  <c r="C207" i="2"/>
  <c r="AC206" i="2"/>
  <c r="AB206" i="2"/>
  <c r="C206" i="2"/>
  <c r="AC205" i="2"/>
  <c r="AB205" i="2"/>
  <c r="AA205" i="2" s="1"/>
  <c r="C205" i="2"/>
  <c r="AC204" i="2"/>
  <c r="AB204" i="2"/>
  <c r="T204" i="2"/>
  <c r="U204" i="2" s="1"/>
  <c r="C204" i="2"/>
  <c r="AC203" i="2"/>
  <c r="AB203" i="2"/>
  <c r="M203" i="2"/>
  <c r="C203" i="2"/>
  <c r="AC202" i="2"/>
  <c r="AB202" i="2"/>
  <c r="C202" i="2"/>
  <c r="AC201" i="2"/>
  <c r="AB201" i="2"/>
  <c r="AA201" i="2" s="1"/>
  <c r="C201" i="2"/>
  <c r="AC200" i="2"/>
  <c r="AB200" i="2"/>
  <c r="C200" i="2"/>
  <c r="AC199" i="2"/>
  <c r="AB199" i="2"/>
  <c r="AA199" i="2" s="1"/>
  <c r="C199" i="2"/>
  <c r="AC198" i="2"/>
  <c r="AB198" i="2"/>
  <c r="AA198" i="2" s="1"/>
  <c r="C198" i="2"/>
  <c r="AC197" i="2"/>
  <c r="AB197" i="2"/>
  <c r="AA197" i="2"/>
  <c r="T197" i="2"/>
  <c r="U197" i="2" s="1"/>
  <c r="C197" i="2"/>
  <c r="AC196" i="2"/>
  <c r="AB196" i="2"/>
  <c r="M196" i="2"/>
  <c r="C196" i="2"/>
  <c r="AC195" i="2"/>
  <c r="AB195" i="2"/>
  <c r="C195" i="2"/>
  <c r="AC194" i="2"/>
  <c r="AB194" i="2"/>
  <c r="AA194" i="2" s="1"/>
  <c r="C194" i="2"/>
  <c r="AC193" i="2"/>
  <c r="AB193" i="2"/>
  <c r="C193" i="2"/>
  <c r="AC192" i="2"/>
  <c r="AB192" i="2"/>
  <c r="C192" i="2"/>
  <c r="AC191" i="2"/>
  <c r="AB191" i="2"/>
  <c r="C191" i="2"/>
  <c r="AC190" i="2"/>
  <c r="AB190" i="2"/>
  <c r="AA190" i="2" s="1"/>
  <c r="T190" i="2"/>
  <c r="U190" i="2" s="1"/>
  <c r="C190" i="2"/>
  <c r="AC189" i="2"/>
  <c r="AB189" i="2"/>
  <c r="AA189" i="2" s="1"/>
  <c r="M189" i="2"/>
  <c r="C189" i="2"/>
  <c r="AC188" i="2"/>
  <c r="AB188" i="2"/>
  <c r="AA188" i="2" s="1"/>
  <c r="C188" i="2"/>
  <c r="AC187" i="2"/>
  <c r="AB187" i="2"/>
  <c r="C187" i="2"/>
  <c r="AC186" i="2"/>
  <c r="AB186" i="2"/>
  <c r="C186" i="2"/>
  <c r="AC185" i="2"/>
  <c r="AB185" i="2"/>
  <c r="AA185" i="2" s="1"/>
  <c r="C185" i="2"/>
  <c r="AC184" i="2"/>
  <c r="AB184" i="2"/>
  <c r="AA184" i="2" s="1"/>
  <c r="C184" i="2"/>
  <c r="AC183" i="2"/>
  <c r="AB183" i="2"/>
  <c r="T183" i="2"/>
  <c r="U183" i="2" s="1"/>
  <c r="C183" i="2"/>
  <c r="AC182" i="2"/>
  <c r="AB182" i="2"/>
  <c r="M182" i="2"/>
  <c r="C182" i="2"/>
  <c r="AC181" i="2"/>
  <c r="AB181" i="2"/>
  <c r="AA181" i="2"/>
  <c r="C181" i="2"/>
  <c r="AC180" i="2"/>
  <c r="AB180" i="2"/>
  <c r="AA180" i="2" s="1"/>
  <c r="C180" i="2"/>
  <c r="AC179" i="2"/>
  <c r="AB179" i="2"/>
  <c r="C179" i="2"/>
  <c r="AC178" i="2"/>
  <c r="AB178" i="2"/>
  <c r="C178" i="2"/>
  <c r="AC177" i="2"/>
  <c r="AB177" i="2"/>
  <c r="AA177" i="2" s="1"/>
  <c r="C177" i="2"/>
  <c r="AC176" i="2"/>
  <c r="AB176" i="2"/>
  <c r="AA176" i="2" s="1"/>
  <c r="T176" i="2"/>
  <c r="U176" i="2" s="1"/>
  <c r="C176" i="2"/>
  <c r="AC175" i="2"/>
  <c r="AB175" i="2"/>
  <c r="AA175" i="2" s="1"/>
  <c r="M175" i="2"/>
  <c r="C175" i="2"/>
  <c r="AC174" i="2"/>
  <c r="AB174" i="2"/>
  <c r="AA174" i="2" s="1"/>
  <c r="C174" i="2"/>
  <c r="AC173" i="2"/>
  <c r="AB173" i="2"/>
  <c r="AA173" i="2"/>
  <c r="C173" i="2"/>
  <c r="AC172" i="2"/>
  <c r="AB172" i="2"/>
  <c r="AA172" i="2" s="1"/>
  <c r="C172" i="2"/>
  <c r="AC171" i="2"/>
  <c r="AB171" i="2"/>
  <c r="C171" i="2"/>
  <c r="AC170" i="2"/>
  <c r="AB170" i="2"/>
  <c r="C170" i="2"/>
  <c r="AC169" i="2"/>
  <c r="AB169" i="2"/>
  <c r="AA169" i="2" s="1"/>
  <c r="T169" i="2"/>
  <c r="U169" i="2" s="1"/>
  <c r="C169" i="2"/>
  <c r="AC168" i="2"/>
  <c r="AB168" i="2"/>
  <c r="AA168" i="2" s="1"/>
  <c r="M168" i="2"/>
  <c r="C168" i="2"/>
  <c r="AC167" i="2"/>
  <c r="AB167" i="2"/>
  <c r="C167" i="2"/>
  <c r="AC166" i="2"/>
  <c r="AB166" i="2"/>
  <c r="C166" i="2"/>
  <c r="AC165" i="2"/>
  <c r="AB165" i="2"/>
  <c r="AA165" i="2" s="1"/>
  <c r="C165" i="2"/>
  <c r="AC164" i="2"/>
  <c r="AB164" i="2"/>
  <c r="AA164" i="2" s="1"/>
  <c r="C164" i="2"/>
  <c r="AC163" i="2"/>
  <c r="AB163" i="2"/>
  <c r="C163" i="2"/>
  <c r="AC162" i="2"/>
  <c r="AB162" i="2"/>
  <c r="T162" i="2"/>
  <c r="U162" i="2" s="1"/>
  <c r="C162" i="2"/>
  <c r="AC161" i="2"/>
  <c r="AB161" i="2"/>
  <c r="M161" i="2"/>
  <c r="C161" i="2"/>
  <c r="AC160" i="2"/>
  <c r="AB160" i="2"/>
  <c r="C160" i="2"/>
  <c r="AC159" i="2"/>
  <c r="AB159" i="2"/>
  <c r="C159" i="2"/>
  <c r="AC158" i="2"/>
  <c r="AB158" i="2"/>
  <c r="AA158" i="2" s="1"/>
  <c r="C158" i="2"/>
  <c r="AC157" i="2"/>
  <c r="AB157" i="2"/>
  <c r="AA157" i="2"/>
  <c r="C157" i="2"/>
  <c r="AC156" i="2"/>
  <c r="AB156" i="2"/>
  <c r="AA156" i="2" s="1"/>
  <c r="C156" i="2"/>
  <c r="AC155" i="2"/>
  <c r="AB155" i="2"/>
  <c r="T155" i="2"/>
  <c r="U155" i="2" s="1"/>
  <c r="C155" i="2"/>
  <c r="AC154" i="2"/>
  <c r="AB154" i="2"/>
  <c r="M154" i="2"/>
  <c r="C154" i="2"/>
  <c r="AC153" i="2"/>
  <c r="AB153" i="2"/>
  <c r="AA153" i="2"/>
  <c r="C153" i="2"/>
  <c r="AC152" i="2"/>
  <c r="AB152" i="2"/>
  <c r="C152" i="2"/>
  <c r="AC151" i="2"/>
  <c r="AB151" i="2"/>
  <c r="C151" i="2"/>
  <c r="AC150" i="2"/>
  <c r="AB150" i="2"/>
  <c r="AA150" i="2" s="1"/>
  <c r="C150" i="2"/>
  <c r="AC149" i="2"/>
  <c r="AB149" i="2"/>
  <c r="AA149" i="2"/>
  <c r="C149" i="2"/>
  <c r="AC148" i="2"/>
  <c r="AB148" i="2"/>
  <c r="AA148" i="2" s="1"/>
  <c r="T148" i="2"/>
  <c r="U148" i="2" s="1"/>
  <c r="C148" i="2"/>
  <c r="AC147" i="2"/>
  <c r="AB147" i="2"/>
  <c r="AA147" i="2" s="1"/>
  <c r="M147" i="2"/>
  <c r="C147" i="2"/>
  <c r="AC146" i="2"/>
  <c r="AB146" i="2"/>
  <c r="AA146" i="2" s="1"/>
  <c r="C146" i="2"/>
  <c r="AC145" i="2"/>
  <c r="AB145" i="2"/>
  <c r="AA145" i="2"/>
  <c r="C145" i="2"/>
  <c r="AC144" i="2"/>
  <c r="AB144" i="2"/>
  <c r="C144" i="2"/>
  <c r="AC143" i="2"/>
  <c r="AB143" i="2"/>
  <c r="C143" i="2"/>
  <c r="AC142" i="2"/>
  <c r="AB142" i="2"/>
  <c r="AA142" i="2" s="1"/>
  <c r="C142" i="2"/>
  <c r="AC141" i="2"/>
  <c r="AB141" i="2"/>
  <c r="AA141" i="2"/>
  <c r="T141" i="2"/>
  <c r="U141" i="2" s="1"/>
  <c r="C141" i="2"/>
  <c r="AC140" i="2"/>
  <c r="AB140" i="2"/>
  <c r="AA140" i="2" s="1"/>
  <c r="M140" i="2"/>
  <c r="C140" i="2"/>
  <c r="AC139" i="2"/>
  <c r="AB139" i="2"/>
  <c r="C139" i="2"/>
  <c r="AC138" i="2"/>
  <c r="AB138" i="2"/>
  <c r="AA138" i="2" s="1"/>
  <c r="C138" i="2"/>
  <c r="AC137" i="2"/>
  <c r="AB137" i="2"/>
  <c r="AA137" i="2"/>
  <c r="C137" i="2"/>
  <c r="AC136" i="2"/>
  <c r="AB136" i="2"/>
  <c r="AA136" i="2" s="1"/>
  <c r="C136" i="2"/>
  <c r="AC135" i="2"/>
  <c r="AB135" i="2"/>
  <c r="C135" i="2"/>
  <c r="AC134" i="2"/>
  <c r="AB134" i="2"/>
  <c r="T134" i="2"/>
  <c r="U134" i="2" s="1"/>
  <c r="C134" i="2"/>
  <c r="AC133" i="2"/>
  <c r="AB133" i="2"/>
  <c r="M133" i="2"/>
  <c r="C133" i="2"/>
  <c r="AC132" i="2"/>
  <c r="AB132" i="2"/>
  <c r="C132" i="2"/>
  <c r="AC131" i="2"/>
  <c r="AB131" i="2"/>
  <c r="C131" i="2"/>
  <c r="AC130" i="2"/>
  <c r="AB130" i="2"/>
  <c r="AA130" i="2" s="1"/>
  <c r="C130" i="2"/>
  <c r="AC129" i="2"/>
  <c r="AB129" i="2"/>
  <c r="AA129" i="2"/>
  <c r="C129" i="2"/>
  <c r="AC128" i="2"/>
  <c r="AB128" i="2"/>
  <c r="AA128" i="2" s="1"/>
  <c r="C128" i="2"/>
  <c r="AC127" i="2"/>
  <c r="AB127" i="2"/>
  <c r="T127" i="2"/>
  <c r="U127" i="2" s="1"/>
  <c r="C127" i="2"/>
  <c r="AC126" i="2"/>
  <c r="AB126" i="2"/>
  <c r="M126" i="2"/>
  <c r="C126" i="2"/>
  <c r="AC125" i="2"/>
  <c r="AA125" i="2" s="1"/>
  <c r="AB125" i="2"/>
  <c r="C125" i="2"/>
  <c r="AC124" i="2"/>
  <c r="AB124" i="2"/>
  <c r="C124" i="2"/>
  <c r="AC123" i="2"/>
  <c r="AB123" i="2"/>
  <c r="AA123" i="2" s="1"/>
  <c r="C123" i="2"/>
  <c r="AC122" i="2"/>
  <c r="AB122" i="2"/>
  <c r="AA122" i="2" s="1"/>
  <c r="C122" i="2"/>
  <c r="AC121" i="2"/>
  <c r="AB121" i="2"/>
  <c r="AA121" i="2"/>
  <c r="C121" i="2"/>
  <c r="AC120" i="2"/>
  <c r="AB120" i="2"/>
  <c r="AA120" i="2" s="1"/>
  <c r="T120" i="2"/>
  <c r="U120" i="2" s="1"/>
  <c r="C120" i="2"/>
  <c r="AC119" i="2"/>
  <c r="AB119" i="2"/>
  <c r="AA119" i="2" s="1"/>
  <c r="M119" i="2"/>
  <c r="C119" i="2"/>
  <c r="AC118" i="2"/>
  <c r="AB118" i="2"/>
  <c r="C118" i="2"/>
  <c r="AC117" i="2"/>
  <c r="AA117" i="2" s="1"/>
  <c r="AB117" i="2"/>
  <c r="C117" i="2"/>
  <c r="AC116" i="2"/>
  <c r="AA116" i="2" s="1"/>
  <c r="AB116" i="2"/>
  <c r="C116" i="2"/>
  <c r="AC115" i="2"/>
  <c r="AB115" i="2"/>
  <c r="C115" i="2"/>
  <c r="AC114" i="2"/>
  <c r="AB114" i="2"/>
  <c r="C114" i="2"/>
  <c r="AC113" i="2"/>
  <c r="AB113" i="2"/>
  <c r="T113" i="2"/>
  <c r="U113" i="2" s="1"/>
  <c r="C113" i="2"/>
  <c r="AC112" i="2"/>
  <c r="AB112" i="2"/>
  <c r="AA112" i="2"/>
  <c r="M112" i="2"/>
  <c r="C112" i="2"/>
  <c r="AC111" i="2"/>
  <c r="AB111" i="2"/>
  <c r="AA111" i="2" s="1"/>
  <c r="C111" i="2"/>
  <c r="AC110" i="2"/>
  <c r="AB110" i="2"/>
  <c r="C110" i="2"/>
  <c r="AC109" i="2"/>
  <c r="AB109" i="2"/>
  <c r="AA109" i="2"/>
  <c r="C109" i="2"/>
  <c r="AC108" i="2"/>
  <c r="AB108" i="2"/>
  <c r="AA108" i="2"/>
  <c r="C108" i="2"/>
  <c r="AC107" i="2"/>
  <c r="AB107" i="2"/>
  <c r="AA107" i="2" s="1"/>
  <c r="C107" i="2"/>
  <c r="AC106" i="2"/>
  <c r="AB106" i="2"/>
  <c r="T106" i="2"/>
  <c r="U106" i="2" s="1"/>
  <c r="C106" i="2"/>
  <c r="AC105" i="2"/>
  <c r="AB105" i="2"/>
  <c r="M105" i="2"/>
  <c r="C105" i="2"/>
  <c r="AC104" i="2"/>
  <c r="AA104" i="2" s="1"/>
  <c r="AB104" i="2"/>
  <c r="C104" i="2"/>
  <c r="AC103" i="2"/>
  <c r="AB103" i="2"/>
  <c r="C103" i="2"/>
  <c r="AC102" i="2"/>
  <c r="AB102" i="2"/>
  <c r="C102" i="2"/>
  <c r="AC101" i="2"/>
  <c r="AB101" i="2"/>
  <c r="AA101" i="2"/>
  <c r="C101" i="2"/>
  <c r="AC100" i="2"/>
  <c r="AB100" i="2"/>
  <c r="AA100" i="2"/>
  <c r="C100" i="2"/>
  <c r="AC99" i="2"/>
  <c r="AB99" i="2"/>
  <c r="AA99" i="2" s="1"/>
  <c r="T99" i="2"/>
  <c r="U99" i="2" s="1"/>
  <c r="C99" i="2"/>
  <c r="AC98" i="2"/>
  <c r="AB98" i="2"/>
  <c r="AA98" i="2" s="1"/>
  <c r="M98" i="2"/>
  <c r="C98" i="2"/>
  <c r="AC97" i="2"/>
  <c r="AB97" i="2"/>
  <c r="AA97" i="2"/>
  <c r="C97" i="2"/>
  <c r="AC96" i="2"/>
  <c r="AB96" i="2"/>
  <c r="AA96" i="2" s="1"/>
  <c r="C96" i="2"/>
  <c r="AC95" i="2"/>
  <c r="AB95" i="2"/>
  <c r="AA95" i="2"/>
  <c r="C95" i="2"/>
  <c r="AC94" i="2"/>
  <c r="AB94" i="2"/>
  <c r="AA94" i="2" s="1"/>
  <c r="C94" i="2"/>
  <c r="AC93" i="2"/>
  <c r="AB93" i="2"/>
  <c r="C93" i="2"/>
  <c r="AC92" i="2"/>
  <c r="AB92" i="2"/>
  <c r="AA92" i="2" s="1"/>
  <c r="T92" i="2"/>
  <c r="U92" i="2" s="1"/>
  <c r="C92" i="2"/>
  <c r="AC91" i="2"/>
  <c r="AB91" i="2"/>
  <c r="AA91" i="2" s="1"/>
  <c r="M91" i="2"/>
  <c r="C91" i="2"/>
  <c r="AC90" i="2"/>
  <c r="AB90" i="2"/>
  <c r="C90" i="2"/>
  <c r="AC89" i="2"/>
  <c r="AB89" i="2"/>
  <c r="AA89" i="2" s="1"/>
  <c r="C89" i="2"/>
  <c r="AC88" i="2"/>
  <c r="AB88" i="2"/>
  <c r="AA88" i="2" s="1"/>
  <c r="C88" i="2"/>
  <c r="AC87" i="2"/>
  <c r="AB87" i="2"/>
  <c r="AA87" i="2" s="1"/>
  <c r="C87" i="2"/>
  <c r="AC86" i="2"/>
  <c r="AB86" i="2"/>
  <c r="C86" i="2"/>
  <c r="AC85" i="2"/>
  <c r="AB85" i="2"/>
  <c r="T85" i="2"/>
  <c r="U85" i="2" s="1"/>
  <c r="C85" i="2"/>
  <c r="AC84" i="2"/>
  <c r="AB84" i="2"/>
  <c r="AA84" i="2"/>
  <c r="M84" i="2"/>
  <c r="C84" i="2"/>
  <c r="AC83" i="2"/>
  <c r="AB83" i="2"/>
  <c r="AA83" i="2" s="1"/>
  <c r="C83" i="2"/>
  <c r="AC82" i="2"/>
  <c r="AB82" i="2"/>
  <c r="C82" i="2"/>
  <c r="AC81" i="2"/>
  <c r="AA81" i="2" s="1"/>
  <c r="AB81" i="2"/>
  <c r="C81" i="2"/>
  <c r="AC80" i="2"/>
  <c r="AA80" i="2" s="1"/>
  <c r="AB80" i="2"/>
  <c r="C80" i="2"/>
  <c r="AC79" i="2"/>
  <c r="AB79" i="2"/>
  <c r="C79" i="2"/>
  <c r="AC78" i="2"/>
  <c r="AB78" i="2"/>
  <c r="T78" i="2"/>
  <c r="U78" i="2" s="1"/>
  <c r="C78" i="2"/>
  <c r="AC77" i="2"/>
  <c r="AB77" i="2"/>
  <c r="M77" i="2"/>
  <c r="C77" i="2"/>
  <c r="AC76" i="2"/>
  <c r="AB76" i="2"/>
  <c r="AA76" i="2" s="1"/>
  <c r="C76" i="2"/>
  <c r="AC75" i="2"/>
  <c r="AB75" i="2"/>
  <c r="AA75" i="2" s="1"/>
  <c r="C75" i="2"/>
  <c r="AC74" i="2"/>
  <c r="AB74" i="2"/>
  <c r="C74" i="2"/>
  <c r="AC73" i="2"/>
  <c r="AB73" i="2"/>
  <c r="AA73" i="2"/>
  <c r="C73" i="2"/>
  <c r="AC72" i="2"/>
  <c r="AB72" i="2"/>
  <c r="AA72" i="2"/>
  <c r="C72" i="2"/>
  <c r="AC71" i="2"/>
  <c r="AB71" i="2"/>
  <c r="AA71" i="2" s="1"/>
  <c r="T71" i="2"/>
  <c r="C71" i="2"/>
  <c r="AC70" i="2"/>
  <c r="AB70" i="2"/>
  <c r="AA70" i="2" s="1"/>
  <c r="M70" i="2"/>
  <c r="C70" i="2"/>
  <c r="AC69" i="2"/>
  <c r="AB69" i="2"/>
  <c r="AA69" i="2" s="1"/>
  <c r="C69" i="2"/>
  <c r="AC68" i="2"/>
  <c r="AA68" i="2" s="1"/>
  <c r="AB68" i="2"/>
  <c r="C68" i="2"/>
  <c r="AC67" i="2"/>
  <c r="AB67" i="2"/>
  <c r="C67" i="2"/>
  <c r="AC66" i="2"/>
  <c r="AB66" i="2"/>
  <c r="C66" i="2"/>
  <c r="AC65" i="2"/>
  <c r="AB65" i="2"/>
  <c r="AA65" i="2" s="1"/>
  <c r="C65" i="2"/>
  <c r="AC64" i="2"/>
  <c r="AB64" i="2"/>
  <c r="AA64" i="2"/>
  <c r="T64" i="2"/>
  <c r="U64" i="2" s="1"/>
  <c r="C64" i="2"/>
  <c r="AC63" i="2"/>
  <c r="AB63" i="2"/>
  <c r="AA63" i="2"/>
  <c r="M63" i="2"/>
  <c r="C63" i="2"/>
  <c r="AC62" i="2"/>
  <c r="AB62" i="2"/>
  <c r="C62" i="2"/>
  <c r="AC61" i="2"/>
  <c r="AB61" i="2"/>
  <c r="AA61" i="2" s="1"/>
  <c r="C61" i="2"/>
  <c r="AC60" i="2"/>
  <c r="AB60" i="2"/>
  <c r="AA60" i="2"/>
  <c r="C60" i="2"/>
  <c r="AC59" i="2"/>
  <c r="AB59" i="2"/>
  <c r="C59" i="2"/>
  <c r="AC58" i="2"/>
  <c r="AB58" i="2"/>
  <c r="C58" i="2"/>
  <c r="AC57" i="2"/>
  <c r="AB57" i="2"/>
  <c r="AA57" i="2" s="1"/>
  <c r="T57" i="2"/>
  <c r="U57" i="2" s="1"/>
  <c r="C57" i="2"/>
  <c r="AC56" i="2"/>
  <c r="AB56" i="2"/>
  <c r="AA56" i="2" s="1"/>
  <c r="M56" i="2"/>
  <c r="C56" i="2"/>
  <c r="AC55" i="2"/>
  <c r="AB55" i="2"/>
  <c r="AA55" i="2" s="1"/>
  <c r="C55" i="2"/>
  <c r="AC54" i="2"/>
  <c r="AB54" i="2"/>
  <c r="C54" i="2"/>
  <c r="AC53" i="2"/>
  <c r="AB53" i="2"/>
  <c r="C53" i="2"/>
  <c r="AC52" i="2"/>
  <c r="AB52" i="2"/>
  <c r="AA52" i="2" s="1"/>
  <c r="C52" i="2"/>
  <c r="AC51" i="2"/>
  <c r="AB51" i="2"/>
  <c r="C51" i="2"/>
  <c r="AC50" i="2"/>
  <c r="AB50" i="2"/>
  <c r="T50" i="2"/>
  <c r="U50" i="2" s="1"/>
  <c r="C50" i="2"/>
  <c r="AC49" i="2"/>
  <c r="AB49" i="2"/>
  <c r="M49" i="2"/>
  <c r="C49" i="2"/>
  <c r="AC48" i="2"/>
  <c r="AB48" i="2"/>
  <c r="AA48" i="2" s="1"/>
  <c r="C48" i="2"/>
  <c r="AC47" i="2"/>
  <c r="AB47" i="2"/>
  <c r="AA47" i="2" s="1"/>
  <c r="C47" i="2"/>
  <c r="AC46" i="2"/>
  <c r="AB46" i="2"/>
  <c r="C46" i="2"/>
  <c r="AC45" i="2"/>
  <c r="AB45" i="2"/>
  <c r="C45" i="2"/>
  <c r="AC44" i="2"/>
  <c r="AB44" i="2"/>
  <c r="AA44" i="2" s="1"/>
  <c r="C44" i="2"/>
  <c r="AC43" i="2"/>
  <c r="AB43" i="2"/>
  <c r="T43" i="2"/>
  <c r="C43" i="2"/>
  <c r="AC42" i="2"/>
  <c r="AB42" i="2"/>
  <c r="M42" i="2"/>
  <c r="C42" i="2"/>
  <c r="AC41" i="2"/>
  <c r="AB41" i="2"/>
  <c r="C41" i="2"/>
  <c r="AC40" i="2"/>
  <c r="AB40" i="2"/>
  <c r="AA40" i="2" s="1"/>
  <c r="C40" i="2"/>
  <c r="AC39" i="2"/>
  <c r="AB39" i="2"/>
  <c r="AA39" i="2" s="1"/>
  <c r="C39" i="2"/>
  <c r="AC38" i="2"/>
  <c r="AB38" i="2"/>
  <c r="C38" i="2"/>
  <c r="AC37" i="2"/>
  <c r="AB37" i="2"/>
  <c r="C37" i="2"/>
  <c r="AC36" i="2"/>
  <c r="AB36" i="2"/>
  <c r="AA36" i="2" s="1"/>
  <c r="T36" i="2"/>
  <c r="U36" i="2" s="1"/>
  <c r="C36" i="2"/>
  <c r="AC35" i="2"/>
  <c r="AB35" i="2"/>
  <c r="M35" i="2"/>
  <c r="C35" i="2"/>
  <c r="AC34" i="2"/>
  <c r="AB34" i="2"/>
  <c r="C34" i="2"/>
  <c r="AC33" i="2"/>
  <c r="AB33" i="2"/>
  <c r="C33" i="2"/>
  <c r="AC32" i="2"/>
  <c r="AB32" i="2"/>
  <c r="AA32" i="2" s="1"/>
  <c r="C32" i="2"/>
  <c r="AC31" i="2"/>
  <c r="AB31" i="2"/>
  <c r="C31" i="2"/>
  <c r="AC30" i="2"/>
  <c r="AB30" i="2"/>
  <c r="C30" i="2"/>
  <c r="AC29" i="2"/>
  <c r="AB29" i="2"/>
  <c r="T29" i="2"/>
  <c r="U29" i="2" s="1"/>
  <c r="C29" i="2"/>
  <c r="AC28" i="2"/>
  <c r="AB28" i="2"/>
  <c r="AA28" i="2" s="1"/>
  <c r="M28" i="2"/>
  <c r="C28" i="2"/>
  <c r="AC27" i="2"/>
  <c r="AB27" i="2"/>
  <c r="AA27" i="2" s="1"/>
  <c r="C27" i="2"/>
  <c r="AC26" i="2"/>
  <c r="AA26" i="2" s="1"/>
  <c r="C26" i="2"/>
  <c r="C25" i="2"/>
  <c r="C24" i="2"/>
  <c r="C23" i="2"/>
  <c r="C22" i="2"/>
  <c r="AC21" i="2"/>
  <c r="AB21" i="2"/>
  <c r="AA21" i="2" s="1"/>
  <c r="M21" i="2"/>
  <c r="C21" i="2"/>
  <c r="AC20" i="2"/>
  <c r="AB20" i="2"/>
  <c r="AA20" i="2" s="1"/>
  <c r="C20" i="2"/>
  <c r="AC19" i="2"/>
  <c r="AB19" i="2"/>
  <c r="AA19" i="2"/>
  <c r="C19" i="2"/>
  <c r="AC18" i="2"/>
  <c r="AB18" i="2"/>
  <c r="AA18" i="2" s="1"/>
  <c r="C18" i="2"/>
  <c r="AC17" i="2"/>
  <c r="AB17" i="2"/>
  <c r="AA17" i="2"/>
  <c r="C17" i="2"/>
  <c r="AC16" i="2"/>
  <c r="AB16" i="2"/>
  <c r="C16" i="2"/>
  <c r="AC15" i="2"/>
  <c r="AB15" i="2"/>
  <c r="AA15" i="2" s="1"/>
  <c r="T15" i="2"/>
  <c r="U15" i="2" s="1"/>
  <c r="M15" i="2"/>
  <c r="C15" i="2"/>
  <c r="A15" i="2"/>
  <c r="P14" i="2"/>
  <c r="O13" i="2"/>
  <c r="P13" i="2" s="1"/>
  <c r="O12" i="2"/>
  <c r="P12" i="2" s="1"/>
  <c r="V11" i="2"/>
  <c r="O11" i="2"/>
  <c r="P11" i="2" s="1"/>
  <c r="O10" i="2"/>
  <c r="P10" i="2" s="1"/>
  <c r="O9" i="2"/>
  <c r="P9" i="2" s="1"/>
  <c r="AH7" i="2"/>
  <c r="AH8" i="2" s="1"/>
  <c r="O7" i="2"/>
  <c r="N7" i="4" s="1"/>
  <c r="AH6" i="2"/>
  <c r="AA35" i="2" l="1"/>
  <c r="X29" i="2" s="1"/>
  <c r="AA29" i="2"/>
  <c r="AA372" i="2"/>
  <c r="AA365" i="2"/>
  <c r="X15" i="2"/>
  <c r="Z15" i="2" s="1"/>
  <c r="AA16" i="2"/>
  <c r="AA33" i="2"/>
  <c r="AA37" i="2"/>
  <c r="AA45" i="2"/>
  <c r="AA53" i="2"/>
  <c r="AA59" i="2"/>
  <c r="AA144" i="2"/>
  <c r="AA152" i="2"/>
  <c r="AA160" i="2"/>
  <c r="AA161" i="2"/>
  <c r="AA162" i="2"/>
  <c r="AA193" i="2"/>
  <c r="AA202" i="2"/>
  <c r="AA203" i="2"/>
  <c r="AA206" i="2"/>
  <c r="AA227" i="2"/>
  <c r="AA259" i="2"/>
  <c r="AA260" i="2"/>
  <c r="AA289" i="2"/>
  <c r="AA296" i="2"/>
  <c r="AA307" i="2"/>
  <c r="AA308" i="2"/>
  <c r="X302" i="2" s="1"/>
  <c r="AA311" i="2"/>
  <c r="AA327" i="2"/>
  <c r="AA330" i="2"/>
  <c r="AA347" i="2"/>
  <c r="AA369" i="2"/>
  <c r="AA373" i="2"/>
  <c r="X372" i="2" s="1"/>
  <c r="X22" i="2"/>
  <c r="Y22" i="2" s="1"/>
  <c r="AA31" i="2"/>
  <c r="AA41" i="2"/>
  <c r="AA42" i="2"/>
  <c r="AA43" i="2"/>
  <c r="AA51" i="2"/>
  <c r="AA67" i="2"/>
  <c r="AA79" i="2"/>
  <c r="AA103" i="2"/>
  <c r="AA115" i="2"/>
  <c r="AA124" i="2"/>
  <c r="AA126" i="2"/>
  <c r="AA132" i="2"/>
  <c r="AA133" i="2"/>
  <c r="AA134" i="2"/>
  <c r="AA166" i="2"/>
  <c r="AA170" i="2"/>
  <c r="AA178" i="2"/>
  <c r="AA186" i="2"/>
  <c r="AA200" i="2"/>
  <c r="AA204" i="2"/>
  <c r="X204" i="2" s="1"/>
  <c r="AA214" i="2"/>
  <c r="AA220" i="2"/>
  <c r="AA225" i="2"/>
  <c r="AA244" i="2"/>
  <c r="AA257" i="2"/>
  <c r="AA268" i="2"/>
  <c r="AA285" i="2"/>
  <c r="AA287" i="2"/>
  <c r="AA293" i="2"/>
  <c r="AA294" i="2"/>
  <c r="AA295" i="2"/>
  <c r="AA305" i="2"/>
  <c r="AA309" i="2"/>
  <c r="X309" i="2" s="1"/>
  <c r="Z309" i="2" s="1"/>
  <c r="AA319" i="2"/>
  <c r="AA338" i="2"/>
  <c r="AA353" i="2"/>
  <c r="AA361" i="2"/>
  <c r="X358" i="2" s="1"/>
  <c r="AA367" i="2"/>
  <c r="X197" i="2"/>
  <c r="Z197" i="2" s="1"/>
  <c r="AA375" i="2"/>
  <c r="R9" i="2"/>
  <c r="Q9" i="4" s="1"/>
  <c r="O9" i="4"/>
  <c r="R10" i="2"/>
  <c r="Q10" i="4" s="1"/>
  <c r="O10" i="4"/>
  <c r="R11" i="2"/>
  <c r="Q11" i="4" s="1"/>
  <c r="O11" i="4"/>
  <c r="R12" i="2"/>
  <c r="Q12" i="4" s="1"/>
  <c r="O12" i="4"/>
  <c r="R13" i="2"/>
  <c r="Q13" i="4" s="1"/>
  <c r="O13" i="4"/>
  <c r="V162" i="2"/>
  <c r="W162" i="2" s="1"/>
  <c r="V22" i="2"/>
  <c r="W22" i="2" s="1"/>
  <c r="V15" i="2"/>
  <c r="W15" i="2" s="1"/>
  <c r="Y15" i="2"/>
  <c r="V29" i="2"/>
  <c r="W29" i="2" s="1"/>
  <c r="AA30" i="2"/>
  <c r="AA34" i="2"/>
  <c r="V36" i="2"/>
  <c r="W36" i="2" s="1"/>
  <c r="AA38" i="2"/>
  <c r="X36" i="2" s="1"/>
  <c r="AA46" i="2"/>
  <c r="AA49" i="2"/>
  <c r="AA50" i="2"/>
  <c r="AA54" i="2"/>
  <c r="V57" i="2"/>
  <c r="W57" i="2" s="1"/>
  <c r="AA58" i="2"/>
  <c r="AA62" i="2"/>
  <c r="V64" i="2"/>
  <c r="W64" i="2" s="1"/>
  <c r="AA66" i="2"/>
  <c r="V78" i="2"/>
  <c r="W78" i="2" s="1"/>
  <c r="V85" i="2"/>
  <c r="W85" i="2" s="1"/>
  <c r="AA85" i="2"/>
  <c r="AA93" i="2"/>
  <c r="X92" i="2" s="1"/>
  <c r="Y92" i="2" s="1"/>
  <c r="AA113" i="2"/>
  <c r="AA127" i="2"/>
  <c r="AA131" i="2"/>
  <c r="AA135" i="2"/>
  <c r="AA139" i="2"/>
  <c r="X134" i="2" s="1"/>
  <c r="AA143" i="2"/>
  <c r="AA155" i="2"/>
  <c r="AA159" i="2"/>
  <c r="AA163" i="2"/>
  <c r="X162" i="2" s="1"/>
  <c r="AA167" i="2"/>
  <c r="AA171" i="2"/>
  <c r="AA179" i="2"/>
  <c r="AA182" i="2"/>
  <c r="AA183" i="2"/>
  <c r="AA187" i="2"/>
  <c r="AA191" i="2"/>
  <c r="AA195" i="2"/>
  <c r="AA196" i="2"/>
  <c r="AA211" i="2"/>
  <c r="AA213" i="2"/>
  <c r="AA215" i="2"/>
  <c r="AA219" i="2"/>
  <c r="AA230" i="2"/>
  <c r="AA245" i="2"/>
  <c r="AA246" i="2"/>
  <c r="AA258" i="2"/>
  <c r="AA273" i="2"/>
  <c r="AA274" i="2"/>
  <c r="AA316" i="2"/>
  <c r="AA318" i="2"/>
  <c r="AA320" i="2"/>
  <c r="AA326" i="2"/>
  <c r="AA329" i="2"/>
  <c r="AA343" i="2"/>
  <c r="AA344" i="2"/>
  <c r="AA346" i="2"/>
  <c r="AA348" i="2"/>
  <c r="AA354" i="2"/>
  <c r="AA357" i="2"/>
  <c r="AA358" i="2"/>
  <c r="AA362" i="2"/>
  <c r="AA366" i="2"/>
  <c r="AA370" i="2"/>
  <c r="AA374" i="2"/>
  <c r="B379" i="4"/>
  <c r="F379" i="4"/>
  <c r="E379" i="4"/>
  <c r="D379" i="4"/>
  <c r="D380" i="4" s="1"/>
  <c r="E15" i="2"/>
  <c r="A16" i="2"/>
  <c r="G15" i="2"/>
  <c r="B15" i="2"/>
  <c r="V43" i="2"/>
  <c r="W43" i="2" s="1"/>
  <c r="U43" i="2"/>
  <c r="X120" i="2"/>
  <c r="X64" i="2"/>
  <c r="F15" i="2"/>
  <c r="X50" i="2"/>
  <c r="V71" i="2"/>
  <c r="W71" i="2" s="1"/>
  <c r="U71" i="2"/>
  <c r="V372" i="2"/>
  <c r="W372" i="2" s="1"/>
  <c r="V344" i="2"/>
  <c r="W344" i="2" s="1"/>
  <c r="V351" i="2"/>
  <c r="W351" i="2" s="1"/>
  <c r="V358" i="2"/>
  <c r="W358" i="2" s="1"/>
  <c r="V379" i="2"/>
  <c r="W379" i="2" s="1"/>
  <c r="V365" i="2"/>
  <c r="W365" i="2" s="1"/>
  <c r="V337" i="2"/>
  <c r="W337" i="2" s="1"/>
  <c r="V316" i="2"/>
  <c r="W316" i="2" s="1"/>
  <c r="V323" i="2"/>
  <c r="W323" i="2" s="1"/>
  <c r="V330" i="2"/>
  <c r="W330" i="2" s="1"/>
  <c r="V309" i="2"/>
  <c r="W309" i="2" s="1"/>
  <c r="V302" i="2"/>
  <c r="W302" i="2" s="1"/>
  <c r="V281" i="2"/>
  <c r="W281" i="2" s="1"/>
  <c r="V288" i="2"/>
  <c r="W288" i="2" s="1"/>
  <c r="V260" i="2"/>
  <c r="W260" i="2" s="1"/>
  <c r="V232" i="2"/>
  <c r="W232" i="2" s="1"/>
  <c r="V267" i="2"/>
  <c r="W267" i="2" s="1"/>
  <c r="V239" i="2"/>
  <c r="W239" i="2" s="1"/>
  <c r="V197" i="2"/>
  <c r="W197" i="2" s="1"/>
  <c r="V295" i="2"/>
  <c r="W295" i="2" s="1"/>
  <c r="V274" i="2"/>
  <c r="W274" i="2" s="1"/>
  <c r="V246" i="2"/>
  <c r="W246" i="2" s="1"/>
  <c r="V253" i="2"/>
  <c r="W253" i="2" s="1"/>
  <c r="V225" i="2"/>
  <c r="W225" i="2" s="1"/>
  <c r="V211" i="2"/>
  <c r="W211" i="2" s="1"/>
  <c r="V204" i="2"/>
  <c r="W204" i="2" s="1"/>
  <c r="V169" i="2"/>
  <c r="W169" i="2" s="1"/>
  <c r="V141" i="2"/>
  <c r="W141" i="2" s="1"/>
  <c r="V176" i="2"/>
  <c r="W176" i="2" s="1"/>
  <c r="V148" i="2"/>
  <c r="W148" i="2" s="1"/>
  <c r="V120" i="2"/>
  <c r="W120" i="2" s="1"/>
  <c r="V218" i="2"/>
  <c r="W218" i="2" s="1"/>
  <c r="V183" i="2"/>
  <c r="W183" i="2" s="1"/>
  <c r="V155" i="2"/>
  <c r="W155" i="2" s="1"/>
  <c r="V127" i="2"/>
  <c r="W127" i="2" s="1"/>
  <c r="V99" i="2"/>
  <c r="W99" i="2" s="1"/>
  <c r="V50" i="2"/>
  <c r="W50" i="2" s="1"/>
  <c r="AA74" i="2"/>
  <c r="AA82" i="2"/>
  <c r="AA90" i="2"/>
  <c r="V92" i="2"/>
  <c r="AA102" i="2"/>
  <c r="AA110" i="2"/>
  <c r="AA118" i="2"/>
  <c r="AA154" i="2"/>
  <c r="X155" i="2"/>
  <c r="V190" i="2"/>
  <c r="W190" i="2" s="1"/>
  <c r="Y204" i="2"/>
  <c r="Z204" i="2"/>
  <c r="V113" i="2"/>
  <c r="W113" i="2" s="1"/>
  <c r="X141" i="2"/>
  <c r="X183" i="2"/>
  <c r="AA77" i="2"/>
  <c r="AA78" i="2"/>
  <c r="X78" i="2" s="1"/>
  <c r="AA86" i="2"/>
  <c r="AA105" i="2"/>
  <c r="V106" i="2"/>
  <c r="W106" i="2" s="1"/>
  <c r="AA106" i="2"/>
  <c r="X106" i="2" s="1"/>
  <c r="AA114" i="2"/>
  <c r="V134" i="2"/>
  <c r="W134" i="2" s="1"/>
  <c r="AA151" i="2"/>
  <c r="X148" i="2" s="1"/>
  <c r="X169" i="2"/>
  <c r="Y197" i="2"/>
  <c r="X225" i="2"/>
  <c r="AA192" i="2"/>
  <c r="X190" i="2" s="1"/>
  <c r="AA223" i="2"/>
  <c r="X218" i="2" s="1"/>
  <c r="AA235" i="2"/>
  <c r="AA243" i="2"/>
  <c r="AA251" i="2"/>
  <c r="AA263" i="2"/>
  <c r="AA271" i="2"/>
  <c r="AA276" i="2"/>
  <c r="AA283" i="2"/>
  <c r="AA288" i="2"/>
  <c r="Y309" i="2"/>
  <c r="AA238" i="2"/>
  <c r="AA239" i="2"/>
  <c r="X239" i="2" s="1"/>
  <c r="AA247" i="2"/>
  <c r="X246" i="2" s="1"/>
  <c r="AA266" i="2"/>
  <c r="AA267" i="2"/>
  <c r="X267" i="2" s="1"/>
  <c r="AA275" i="2"/>
  <c r="AA279" i="2"/>
  <c r="AA284" i="2"/>
  <c r="AA292" i="2"/>
  <c r="AA300" i="2"/>
  <c r="X295" i="2" s="1"/>
  <c r="X344" i="2"/>
  <c r="AA333" i="2"/>
  <c r="AA341" i="2"/>
  <c r="X365" i="2"/>
  <c r="AA336" i="2"/>
  <c r="AA337" i="2"/>
  <c r="X337" i="2" s="1"/>
  <c r="Z302" i="2" l="1"/>
  <c r="Y302" i="2"/>
  <c r="X281" i="2"/>
  <c r="X113" i="2"/>
  <c r="X85" i="2"/>
  <c r="X253" i="2"/>
  <c r="Z22" i="2"/>
  <c r="X330" i="2"/>
  <c r="X351" i="2"/>
  <c r="X323" i="2"/>
  <c r="X176" i="2"/>
  <c r="Y176" i="2" s="1"/>
  <c r="X57" i="2"/>
  <c r="X43" i="2"/>
  <c r="Y43" i="2" s="1"/>
  <c r="E381" i="4"/>
  <c r="G381" i="4"/>
  <c r="Z351" i="2"/>
  <c r="Y351" i="2"/>
  <c r="Z323" i="2"/>
  <c r="Y323" i="2"/>
  <c r="Y253" i="2"/>
  <c r="Z253" i="2"/>
  <c r="Y57" i="2"/>
  <c r="Z57" i="2"/>
  <c r="Z36" i="2"/>
  <c r="Y36" i="2"/>
  <c r="X274" i="2"/>
  <c r="Y274" i="2" s="1"/>
  <c r="X260" i="2"/>
  <c r="Z260" i="2" s="1"/>
  <c r="X232" i="2"/>
  <c r="X99" i="2"/>
  <c r="X316" i="2"/>
  <c r="X211" i="2"/>
  <c r="X127" i="2"/>
  <c r="Y127" i="2" s="1"/>
  <c r="Z246" i="2"/>
  <c r="Y246" i="2"/>
  <c r="Z232" i="2"/>
  <c r="Y232" i="2"/>
  <c r="Y295" i="2"/>
  <c r="Z295" i="2"/>
  <c r="Z274" i="2"/>
  <c r="Y218" i="2"/>
  <c r="Z218" i="2"/>
  <c r="Z99" i="2"/>
  <c r="Y99" i="2"/>
  <c r="Y190" i="2"/>
  <c r="Z190" i="2"/>
  <c r="Z113" i="2"/>
  <c r="Y113" i="2"/>
  <c r="Z85" i="2"/>
  <c r="Y85" i="2"/>
  <c r="Z281" i="2"/>
  <c r="Y281" i="2"/>
  <c r="Z337" i="2"/>
  <c r="Y337" i="2"/>
  <c r="Z267" i="2"/>
  <c r="Y267" i="2"/>
  <c r="Z148" i="2"/>
  <c r="Y148" i="2"/>
  <c r="Z155" i="2"/>
  <c r="Y155" i="2"/>
  <c r="Z64" i="2"/>
  <c r="Y64" i="2"/>
  <c r="Y225" i="2"/>
  <c r="Z225" i="2"/>
  <c r="Z183" i="2"/>
  <c r="Y183" i="2"/>
  <c r="AA11" i="2"/>
  <c r="X71" i="2"/>
  <c r="Z176" i="2"/>
  <c r="Y29" i="2"/>
  <c r="Z29" i="2"/>
  <c r="F16" i="2"/>
  <c r="G16" i="2"/>
  <c r="A17" i="2"/>
  <c r="E16" i="2"/>
  <c r="B16" i="2"/>
  <c r="Z372" i="2"/>
  <c r="Y372" i="2"/>
  <c r="Z358" i="2"/>
  <c r="Y358" i="2"/>
  <c r="Z344" i="2"/>
  <c r="Y344" i="2"/>
  <c r="Y162" i="2"/>
  <c r="Z162" i="2"/>
  <c r="Y134" i="2"/>
  <c r="Z134" i="2"/>
  <c r="W92" i="2"/>
  <c r="Z92" i="2"/>
  <c r="Z50" i="2"/>
  <c r="Y50" i="2"/>
  <c r="Z120" i="2"/>
  <c r="Y120" i="2"/>
  <c r="Y365" i="2"/>
  <c r="Z365" i="2"/>
  <c r="Z330" i="2"/>
  <c r="Y330" i="2"/>
  <c r="Z239" i="2"/>
  <c r="Y239" i="2"/>
  <c r="X288" i="2"/>
  <c r="Z169" i="2"/>
  <c r="Y169" i="2"/>
  <c r="Z106" i="2"/>
  <c r="Y106" i="2"/>
  <c r="Z78" i="2"/>
  <c r="Y78" i="2"/>
  <c r="Z141" i="2"/>
  <c r="Y141" i="2"/>
  <c r="Z127" i="2"/>
  <c r="Z43" i="2"/>
  <c r="Y260" i="2" l="1"/>
  <c r="Z211" i="2"/>
  <c r="Y211" i="2"/>
  <c r="Z316" i="2"/>
  <c r="Y316" i="2"/>
  <c r="A18" i="2"/>
  <c r="G17" i="2"/>
  <c r="B17" i="2"/>
  <c r="E17" i="2"/>
  <c r="F17" i="2"/>
  <c r="Z288" i="2"/>
  <c r="Y288" i="2"/>
  <c r="Z71" i="2"/>
  <c r="Y71" i="2"/>
  <c r="AC11" i="2"/>
  <c r="AB11" i="2"/>
  <c r="Q6" i="2"/>
  <c r="P6" i="4" s="1"/>
  <c r="O6" i="2" l="1"/>
  <c r="N6" i="4" s="1"/>
  <c r="F18" i="2"/>
  <c r="G18" i="2"/>
  <c r="A19" i="2"/>
  <c r="E18" i="2"/>
  <c r="B18" i="2"/>
  <c r="E19" i="2" l="1"/>
  <c r="A20" i="2"/>
  <c r="G19" i="2"/>
  <c r="B19" i="2"/>
  <c r="F19" i="2"/>
  <c r="F20" i="2" l="1"/>
  <c r="G20" i="2"/>
  <c r="A21" i="2"/>
  <c r="E20" i="2"/>
  <c r="B20" i="2"/>
  <c r="G21" i="2" l="1"/>
  <c r="B21" i="2"/>
  <c r="E21" i="2"/>
  <c r="A22" i="2"/>
  <c r="F21" i="2"/>
  <c r="E22" i="2" l="1"/>
  <c r="G22" i="2"/>
  <c r="B22" i="2"/>
  <c r="A23" i="2"/>
  <c r="F22" i="2"/>
  <c r="G23" i="2" l="1"/>
  <c r="B23" i="2"/>
  <c r="E23" i="2"/>
  <c r="A24" i="2"/>
  <c r="F23" i="2"/>
  <c r="E24" i="2" l="1"/>
  <c r="G24" i="2"/>
  <c r="B24" i="2"/>
  <c r="A25" i="2"/>
  <c r="F24" i="2"/>
  <c r="G25" i="2" l="1"/>
  <c r="B25" i="2"/>
  <c r="F25" i="2"/>
  <c r="E25" i="2"/>
  <c r="A26" i="2"/>
  <c r="E26" i="2" l="1"/>
  <c r="A27" i="2"/>
  <c r="G26" i="2"/>
  <c r="B26" i="2"/>
  <c r="F26" i="2"/>
  <c r="A28" i="2" l="1"/>
  <c r="G27" i="2"/>
  <c r="B27" i="2"/>
  <c r="F27" i="2"/>
  <c r="E27" i="2"/>
  <c r="G28" i="2" l="1"/>
  <c r="B28" i="2"/>
  <c r="F28" i="2"/>
  <c r="E28" i="2"/>
  <c r="A29" i="2"/>
  <c r="E29" i="2" l="1"/>
  <c r="G29" i="2"/>
  <c r="B29" i="2"/>
  <c r="F29" i="2"/>
  <c r="A30" i="2"/>
  <c r="E30" i="2" l="1"/>
  <c r="A31" i="2"/>
  <c r="G30" i="2"/>
  <c r="B30" i="2"/>
  <c r="F30" i="2"/>
  <c r="A32" i="2" l="1"/>
  <c r="G31" i="2"/>
  <c r="B31" i="2"/>
  <c r="F31" i="2"/>
  <c r="E31" i="2"/>
  <c r="A33" i="2" l="1"/>
  <c r="G32" i="2"/>
  <c r="B32" i="2"/>
  <c r="F32" i="2"/>
  <c r="E32" i="2"/>
  <c r="F33" i="2" l="1"/>
  <c r="E33" i="2"/>
  <c r="G33" i="2"/>
  <c r="A34" i="2"/>
  <c r="B33" i="2"/>
  <c r="E34" i="2" l="1"/>
  <c r="A35" i="2"/>
  <c r="G34" i="2"/>
  <c r="B34" i="2"/>
  <c r="F34" i="2"/>
  <c r="A36" i="2" l="1"/>
  <c r="G35" i="2"/>
  <c r="B35" i="2"/>
  <c r="F35" i="2"/>
  <c r="E35" i="2"/>
  <c r="A37" i="2" l="1"/>
  <c r="F36" i="2"/>
  <c r="E36" i="2"/>
  <c r="G36" i="2"/>
  <c r="B36" i="2"/>
  <c r="F37" i="2" l="1"/>
  <c r="E37" i="2"/>
  <c r="B37" i="2"/>
  <c r="G37" i="2"/>
  <c r="A38" i="2"/>
  <c r="E38" i="2" l="1"/>
  <c r="A39" i="2"/>
  <c r="G38" i="2"/>
  <c r="B38" i="2"/>
  <c r="F38" i="2"/>
  <c r="A40" i="2" l="1"/>
  <c r="G39" i="2"/>
  <c r="B39" i="2"/>
  <c r="F39" i="2"/>
  <c r="E39" i="2"/>
  <c r="A41" i="2" l="1"/>
  <c r="G40" i="2"/>
  <c r="B40" i="2"/>
  <c r="F40" i="2"/>
  <c r="E40" i="2"/>
  <c r="F41" i="2" l="1"/>
  <c r="E41" i="2"/>
  <c r="G41" i="2"/>
  <c r="A42" i="2"/>
  <c r="B41" i="2"/>
  <c r="E42" i="2" l="1"/>
  <c r="A43" i="2"/>
  <c r="G42" i="2"/>
  <c r="B42" i="2"/>
  <c r="F42" i="2"/>
  <c r="G43" i="2" l="1"/>
  <c r="B43" i="2"/>
  <c r="A44" i="2"/>
  <c r="F43" i="2"/>
  <c r="E43" i="2"/>
  <c r="A45" i="2" l="1"/>
  <c r="G44" i="2"/>
  <c r="B44" i="2"/>
  <c r="F44" i="2"/>
  <c r="E44" i="2"/>
  <c r="F45" i="2" l="1"/>
  <c r="E45" i="2"/>
  <c r="G45" i="2"/>
  <c r="A46" i="2"/>
  <c r="B45" i="2"/>
  <c r="E46" i="2" l="1"/>
  <c r="A47" i="2"/>
  <c r="G46" i="2"/>
  <c r="B46" i="2"/>
  <c r="F46" i="2"/>
  <c r="A48" i="2" l="1"/>
  <c r="G47" i="2"/>
  <c r="B47" i="2"/>
  <c r="F47" i="2"/>
  <c r="E47" i="2"/>
  <c r="A49" i="2" l="1"/>
  <c r="G48" i="2"/>
  <c r="B48" i="2"/>
  <c r="F48" i="2"/>
  <c r="E48" i="2"/>
  <c r="F49" i="2" l="1"/>
  <c r="E49" i="2"/>
  <c r="A50" i="2"/>
  <c r="B49" i="2"/>
  <c r="G49" i="2"/>
  <c r="G50" i="2" l="1"/>
  <c r="B50" i="2"/>
  <c r="A51" i="2"/>
  <c r="F50" i="2"/>
  <c r="E50" i="2"/>
  <c r="A52" i="2" l="1"/>
  <c r="G51" i="2"/>
  <c r="B51" i="2"/>
  <c r="F51" i="2"/>
  <c r="E51" i="2"/>
  <c r="A53" i="2" l="1"/>
  <c r="G52" i="2"/>
  <c r="B52" i="2"/>
  <c r="F52" i="2"/>
  <c r="E52" i="2"/>
  <c r="F53" i="2" l="1"/>
  <c r="E53" i="2"/>
  <c r="G53" i="2"/>
  <c r="A54" i="2"/>
  <c r="B53" i="2"/>
  <c r="E54" i="2" l="1"/>
  <c r="A55" i="2"/>
  <c r="G54" i="2"/>
  <c r="B54" i="2"/>
  <c r="F54" i="2"/>
  <c r="A56" i="2" l="1"/>
  <c r="G55" i="2"/>
  <c r="B55" i="2"/>
  <c r="F55" i="2"/>
  <c r="E55" i="2"/>
  <c r="G56" i="2" l="1"/>
  <c r="B56" i="2"/>
  <c r="F56" i="2"/>
  <c r="E56" i="2"/>
  <c r="A57" i="2"/>
  <c r="E57" i="2" l="1"/>
  <c r="G57" i="2"/>
  <c r="B57" i="2"/>
  <c r="A58" i="2"/>
  <c r="F57" i="2"/>
  <c r="E58" i="2" l="1"/>
  <c r="A59" i="2"/>
  <c r="G58" i="2"/>
  <c r="B58" i="2"/>
  <c r="F58" i="2"/>
  <c r="A60" i="2" l="1"/>
  <c r="G59" i="2"/>
  <c r="B59" i="2"/>
  <c r="F59" i="2"/>
  <c r="E59" i="2"/>
  <c r="A61" i="2" l="1"/>
  <c r="G60" i="2"/>
  <c r="B60" i="2"/>
  <c r="F60" i="2"/>
  <c r="E60" i="2"/>
  <c r="F61" i="2" l="1"/>
  <c r="E61" i="2"/>
  <c r="B61" i="2"/>
  <c r="G61" i="2"/>
  <c r="A62" i="2"/>
  <c r="E62" i="2" l="1"/>
  <c r="A63" i="2"/>
  <c r="G62" i="2"/>
  <c r="B62" i="2"/>
  <c r="F62" i="2"/>
  <c r="A64" i="2" l="1"/>
  <c r="G63" i="2"/>
  <c r="B63" i="2"/>
  <c r="F63" i="2"/>
  <c r="E63" i="2"/>
  <c r="A65" i="2" l="1"/>
  <c r="F64" i="2"/>
  <c r="E64" i="2"/>
  <c r="B64" i="2"/>
  <c r="G64" i="2"/>
  <c r="F65" i="2" l="1"/>
  <c r="E65" i="2"/>
  <c r="G65" i="2"/>
  <c r="A66" i="2"/>
  <c r="B65" i="2"/>
  <c r="E66" i="2" l="1"/>
  <c r="A67" i="2"/>
  <c r="G66" i="2"/>
  <c r="B66" i="2"/>
  <c r="F66" i="2"/>
  <c r="A68" i="2" l="1"/>
  <c r="G67" i="2"/>
  <c r="B67" i="2"/>
  <c r="F67" i="2"/>
  <c r="E67" i="2"/>
  <c r="A69" i="2" l="1"/>
  <c r="G68" i="2"/>
  <c r="B68" i="2"/>
  <c r="F68" i="2"/>
  <c r="E68" i="2"/>
  <c r="F69" i="2" l="1"/>
  <c r="E69" i="2"/>
  <c r="B69" i="2"/>
  <c r="G69" i="2"/>
  <c r="A70" i="2"/>
  <c r="E70" i="2" l="1"/>
  <c r="A71" i="2"/>
  <c r="G70" i="2"/>
  <c r="B70" i="2"/>
  <c r="F70" i="2"/>
  <c r="G71" i="2" l="1"/>
  <c r="B71" i="2"/>
  <c r="A72" i="2"/>
  <c r="F71" i="2"/>
  <c r="E71" i="2"/>
  <c r="A73" i="2" l="1"/>
  <c r="G72" i="2"/>
  <c r="B72" i="2"/>
  <c r="F72" i="2"/>
  <c r="E72" i="2"/>
  <c r="E73" i="2" l="1"/>
  <c r="A74" i="2"/>
  <c r="G73" i="2"/>
  <c r="F73" i="2"/>
  <c r="B73" i="2"/>
  <c r="A75" i="2" l="1"/>
  <c r="F74" i="2"/>
  <c r="E74" i="2"/>
  <c r="G74" i="2"/>
  <c r="B74" i="2"/>
  <c r="A76" i="2" l="1"/>
  <c r="G75" i="2"/>
  <c r="B75" i="2"/>
  <c r="F75" i="2"/>
  <c r="E75" i="2"/>
  <c r="F76" i="2" l="1"/>
  <c r="B76" i="2"/>
  <c r="A77" i="2"/>
  <c r="G76" i="2"/>
  <c r="E76" i="2"/>
  <c r="E77" i="2" l="1"/>
  <c r="B77" i="2"/>
  <c r="A78" i="2"/>
  <c r="G77" i="2"/>
  <c r="F77" i="2"/>
  <c r="G78" i="2" l="1"/>
  <c r="B78" i="2"/>
  <c r="E78" i="2"/>
  <c r="A79" i="2"/>
  <c r="F78" i="2"/>
  <c r="A80" i="2" l="1"/>
  <c r="G79" i="2"/>
  <c r="B79" i="2"/>
  <c r="E79" i="2"/>
  <c r="F79" i="2"/>
  <c r="F80" i="2" l="1"/>
  <c r="A81" i="2"/>
  <c r="G80" i="2"/>
  <c r="E80" i="2"/>
  <c r="B80" i="2"/>
  <c r="E81" i="2" l="1"/>
  <c r="A82" i="2"/>
  <c r="G81" i="2"/>
  <c r="F81" i="2"/>
  <c r="B81" i="2"/>
  <c r="A83" i="2" l="1"/>
  <c r="F82" i="2"/>
  <c r="E82" i="2"/>
  <c r="G82" i="2"/>
  <c r="B82" i="2"/>
  <c r="A84" i="2" l="1"/>
  <c r="G83" i="2"/>
  <c r="B83" i="2"/>
  <c r="F83" i="2"/>
  <c r="E83" i="2"/>
  <c r="F84" i="2" l="1"/>
  <c r="A85" i="2"/>
  <c r="B84" i="2"/>
  <c r="G84" i="2"/>
  <c r="E84" i="2"/>
  <c r="G85" i="2" l="1"/>
  <c r="B85" i="2"/>
  <c r="F85" i="2"/>
  <c r="A86" i="2"/>
  <c r="E85" i="2"/>
  <c r="G86" i="2" l="1"/>
  <c r="B86" i="2"/>
  <c r="A87" i="2"/>
  <c r="F86" i="2"/>
  <c r="E86" i="2"/>
  <c r="A88" i="2" l="1"/>
  <c r="G87" i="2"/>
  <c r="B87" i="2"/>
  <c r="E87" i="2"/>
  <c r="F87" i="2"/>
  <c r="F88" i="2" l="1"/>
  <c r="A89" i="2"/>
  <c r="G88" i="2"/>
  <c r="E88" i="2"/>
  <c r="B88" i="2"/>
  <c r="E89" i="2" l="1"/>
  <c r="A90" i="2"/>
  <c r="G89" i="2"/>
  <c r="F89" i="2"/>
  <c r="B89" i="2"/>
  <c r="A91" i="2" l="1"/>
  <c r="F90" i="2"/>
  <c r="E90" i="2"/>
  <c r="B90" i="2"/>
  <c r="G90" i="2"/>
  <c r="G91" i="2" l="1"/>
  <c r="B91" i="2"/>
  <c r="A92" i="2"/>
  <c r="F91" i="2"/>
  <c r="E91" i="2"/>
  <c r="E92" i="2" l="1"/>
  <c r="G92" i="2"/>
  <c r="F92" i="2"/>
  <c r="A93" i="2"/>
  <c r="B92" i="2"/>
  <c r="E93" i="2" l="1"/>
  <c r="F93" i="2"/>
  <c r="B93" i="2"/>
  <c r="G93" i="2"/>
  <c r="A94" i="2"/>
  <c r="E94" i="2" l="1"/>
  <c r="G94" i="2"/>
  <c r="B94" i="2"/>
  <c r="F94" i="2"/>
  <c r="A95" i="2"/>
  <c r="A96" i="2" l="1"/>
  <c r="G95" i="2"/>
  <c r="B95" i="2"/>
  <c r="F95" i="2"/>
  <c r="E95" i="2"/>
  <c r="F96" i="2" l="1"/>
  <c r="B96" i="2"/>
  <c r="A97" i="2"/>
  <c r="G96" i="2"/>
  <c r="E96" i="2"/>
  <c r="E97" i="2" l="1"/>
  <c r="B97" i="2"/>
  <c r="A98" i="2"/>
  <c r="G97" i="2"/>
  <c r="F97" i="2"/>
  <c r="A99" i="2" l="1"/>
  <c r="G98" i="2"/>
  <c r="B98" i="2"/>
  <c r="F98" i="2"/>
  <c r="E98" i="2"/>
  <c r="A100" i="2" l="1"/>
  <c r="F99" i="2"/>
  <c r="G99" i="2"/>
  <c r="E99" i="2"/>
  <c r="B99" i="2"/>
  <c r="F100" i="2" l="1"/>
  <c r="A101" i="2"/>
  <c r="G100" i="2"/>
  <c r="E100" i="2"/>
  <c r="B100" i="2"/>
  <c r="E101" i="2" l="1"/>
  <c r="A102" i="2"/>
  <c r="G101" i="2"/>
  <c r="F101" i="2"/>
  <c r="B101" i="2"/>
  <c r="A103" i="2" l="1"/>
  <c r="F102" i="2"/>
  <c r="E102" i="2"/>
  <c r="G102" i="2"/>
  <c r="B102" i="2"/>
  <c r="A104" i="2" l="1"/>
  <c r="G103" i="2"/>
  <c r="B103" i="2"/>
  <c r="F103" i="2"/>
  <c r="E103" i="2"/>
  <c r="F104" i="2" l="1"/>
  <c r="B104" i="2"/>
  <c r="A105" i="2"/>
  <c r="G104" i="2"/>
  <c r="E104" i="2"/>
  <c r="E105" i="2" l="1"/>
  <c r="B105" i="2"/>
  <c r="A106" i="2"/>
  <c r="G105" i="2"/>
  <c r="F105" i="2"/>
  <c r="G106" i="2" l="1"/>
  <c r="B106" i="2"/>
  <c r="E106" i="2"/>
  <c r="A107" i="2"/>
  <c r="F106" i="2"/>
  <c r="A108" i="2" l="1"/>
  <c r="G107" i="2"/>
  <c r="B107" i="2"/>
  <c r="E107" i="2"/>
  <c r="F107" i="2"/>
  <c r="F108" i="2" l="1"/>
  <c r="A109" i="2"/>
  <c r="G108" i="2"/>
  <c r="E108" i="2"/>
  <c r="B108" i="2"/>
  <c r="E109" i="2" l="1"/>
  <c r="A110" i="2"/>
  <c r="G109" i="2"/>
  <c r="F109" i="2"/>
  <c r="B109" i="2"/>
  <c r="A111" i="2" l="1"/>
  <c r="F110" i="2"/>
  <c r="E110" i="2"/>
  <c r="G110" i="2"/>
  <c r="B110" i="2"/>
  <c r="A112" i="2" l="1"/>
  <c r="G111" i="2"/>
  <c r="B111" i="2"/>
  <c r="F111" i="2"/>
  <c r="E111" i="2"/>
  <c r="F112" i="2" l="1"/>
  <c r="A113" i="2"/>
  <c r="B112" i="2"/>
  <c r="G112" i="2"/>
  <c r="E112" i="2"/>
  <c r="G113" i="2" l="1"/>
  <c r="B113" i="2"/>
  <c r="F113" i="2"/>
  <c r="A114" i="2"/>
  <c r="E113" i="2"/>
  <c r="G114" i="2" l="1"/>
  <c r="B114" i="2"/>
  <c r="A115" i="2"/>
  <c r="F114" i="2"/>
  <c r="E114" i="2"/>
  <c r="A116" i="2" l="1"/>
  <c r="G115" i="2"/>
  <c r="B115" i="2"/>
  <c r="E115" i="2"/>
  <c r="F115" i="2"/>
  <c r="F116" i="2" l="1"/>
  <c r="A117" i="2"/>
  <c r="G116" i="2"/>
  <c r="E116" i="2"/>
  <c r="B116" i="2"/>
  <c r="E117" i="2" l="1"/>
  <c r="A118" i="2"/>
  <c r="G117" i="2"/>
  <c r="F117" i="2"/>
  <c r="B117" i="2"/>
  <c r="A119" i="2" l="1"/>
  <c r="F118" i="2"/>
  <c r="E118" i="2"/>
  <c r="B118" i="2"/>
  <c r="G118" i="2"/>
  <c r="E119" i="2" l="1"/>
  <c r="A120" i="2"/>
  <c r="G119" i="2"/>
  <c r="B119" i="2"/>
  <c r="F119" i="2"/>
  <c r="G120" i="2" l="1"/>
  <c r="B120" i="2"/>
  <c r="A121" i="2"/>
  <c r="F120" i="2"/>
  <c r="E120" i="2"/>
  <c r="A122" i="2" l="1"/>
  <c r="G121" i="2"/>
  <c r="B121" i="2"/>
  <c r="F121" i="2"/>
  <c r="E121" i="2"/>
  <c r="F122" i="2" l="1"/>
  <c r="E122" i="2"/>
  <c r="A123" i="2"/>
  <c r="B122" i="2"/>
  <c r="G122" i="2"/>
  <c r="E123" i="2" l="1"/>
  <c r="A124" i="2"/>
  <c r="G123" i="2"/>
  <c r="B123" i="2"/>
  <c r="F123" i="2"/>
  <c r="A125" i="2" l="1"/>
  <c r="G124" i="2"/>
  <c r="B124" i="2"/>
  <c r="F124" i="2"/>
  <c r="E124" i="2"/>
  <c r="A126" i="2" l="1"/>
  <c r="G125" i="2"/>
  <c r="B125" i="2"/>
  <c r="F125" i="2"/>
  <c r="E125" i="2"/>
  <c r="F126" i="2" l="1"/>
  <c r="E126" i="2"/>
  <c r="A127" i="2"/>
  <c r="G126" i="2"/>
  <c r="B126" i="2"/>
  <c r="G127" i="2" l="1"/>
  <c r="B127" i="2"/>
  <c r="A128" i="2"/>
  <c r="F127" i="2"/>
  <c r="E127" i="2"/>
  <c r="A129" i="2" l="1"/>
  <c r="G128" i="2"/>
  <c r="B128" i="2"/>
  <c r="F128" i="2"/>
  <c r="E128" i="2"/>
  <c r="A130" i="2" l="1"/>
  <c r="G129" i="2"/>
  <c r="B129" i="2"/>
  <c r="F129" i="2"/>
  <c r="E129" i="2"/>
  <c r="F130" i="2" l="1"/>
  <c r="E130" i="2"/>
  <c r="G130" i="2"/>
  <c r="A131" i="2"/>
  <c r="B130" i="2"/>
  <c r="E131" i="2" l="1"/>
  <c r="A132" i="2"/>
  <c r="G131" i="2"/>
  <c r="B131" i="2"/>
  <c r="F131" i="2"/>
  <c r="A133" i="2" l="1"/>
  <c r="G132" i="2"/>
  <c r="B132" i="2"/>
  <c r="F132" i="2"/>
  <c r="E132" i="2"/>
  <c r="G133" i="2" l="1"/>
  <c r="B133" i="2"/>
  <c r="F133" i="2"/>
  <c r="E133" i="2"/>
  <c r="A134" i="2"/>
  <c r="E134" i="2" l="1"/>
  <c r="G134" i="2"/>
  <c r="B134" i="2"/>
  <c r="A135" i="2"/>
  <c r="F134" i="2"/>
  <c r="E135" i="2" l="1"/>
  <c r="A136" i="2"/>
  <c r="G135" i="2"/>
  <c r="B135" i="2"/>
  <c r="F135" i="2"/>
  <c r="A137" i="2" l="1"/>
  <c r="G136" i="2"/>
  <c r="B136" i="2"/>
  <c r="F136" i="2"/>
  <c r="E136" i="2"/>
  <c r="A138" i="2" l="1"/>
  <c r="G137" i="2"/>
  <c r="B137" i="2"/>
  <c r="F137" i="2"/>
  <c r="E137" i="2"/>
  <c r="F138" i="2" l="1"/>
  <c r="E138" i="2"/>
  <c r="G138" i="2"/>
  <c r="A139" i="2"/>
  <c r="B138" i="2"/>
  <c r="E139" i="2" l="1"/>
  <c r="A140" i="2"/>
  <c r="G139" i="2"/>
  <c r="B139" i="2"/>
  <c r="F139" i="2"/>
  <c r="A141" i="2" l="1"/>
  <c r="G140" i="2"/>
  <c r="B140" i="2"/>
  <c r="F140" i="2"/>
  <c r="E140" i="2"/>
  <c r="A142" i="2" l="1"/>
  <c r="F141" i="2"/>
  <c r="E141" i="2"/>
  <c r="G141" i="2"/>
  <c r="B141" i="2"/>
  <c r="F142" i="2" l="1"/>
  <c r="E142" i="2"/>
  <c r="G142" i="2"/>
  <c r="A143" i="2"/>
  <c r="B142" i="2"/>
  <c r="E143" i="2" l="1"/>
  <c r="A144" i="2"/>
  <c r="G143" i="2"/>
  <c r="B143" i="2"/>
  <c r="F143" i="2"/>
  <c r="A145" i="2" l="1"/>
  <c r="G144" i="2"/>
  <c r="B144" i="2"/>
  <c r="F144" i="2"/>
  <c r="E144" i="2"/>
  <c r="A146" i="2" l="1"/>
  <c r="G145" i="2"/>
  <c r="B145" i="2"/>
  <c r="F145" i="2"/>
  <c r="E145" i="2"/>
  <c r="F146" i="2" l="1"/>
  <c r="E146" i="2"/>
  <c r="B146" i="2"/>
  <c r="G146" i="2"/>
  <c r="A147" i="2"/>
  <c r="E147" i="2" l="1"/>
  <c r="A148" i="2"/>
  <c r="G147" i="2"/>
  <c r="B147" i="2"/>
  <c r="F147" i="2"/>
  <c r="G148" i="2" l="1"/>
  <c r="B148" i="2"/>
  <c r="A149" i="2"/>
  <c r="F148" i="2"/>
  <c r="E148" i="2"/>
  <c r="A150" i="2" l="1"/>
  <c r="G149" i="2"/>
  <c r="B149" i="2"/>
  <c r="F149" i="2"/>
  <c r="E149" i="2"/>
  <c r="F150" i="2" l="1"/>
  <c r="E150" i="2"/>
  <c r="B150" i="2"/>
  <c r="G150" i="2"/>
  <c r="A151" i="2"/>
  <c r="E151" i="2" l="1"/>
  <c r="A152" i="2"/>
  <c r="G151" i="2"/>
  <c r="B151" i="2"/>
  <c r="F151" i="2"/>
  <c r="A153" i="2" l="1"/>
  <c r="G152" i="2"/>
  <c r="B152" i="2"/>
  <c r="F152" i="2"/>
  <c r="E152" i="2"/>
  <c r="A154" i="2" l="1"/>
  <c r="G153" i="2"/>
  <c r="B153" i="2"/>
  <c r="F153" i="2"/>
  <c r="E153" i="2"/>
  <c r="F154" i="2" l="1"/>
  <c r="E154" i="2"/>
  <c r="A155" i="2"/>
  <c r="G154" i="2"/>
  <c r="B154" i="2"/>
  <c r="G155" i="2" l="1"/>
  <c r="B155" i="2"/>
  <c r="A156" i="2"/>
  <c r="F155" i="2"/>
  <c r="E155" i="2"/>
  <c r="A157" i="2" l="1"/>
  <c r="G156" i="2"/>
  <c r="B156" i="2"/>
  <c r="F156" i="2"/>
  <c r="E156" i="2"/>
  <c r="A158" i="2" l="1"/>
  <c r="G157" i="2"/>
  <c r="B157" i="2"/>
  <c r="F157" i="2"/>
  <c r="E157" i="2"/>
  <c r="F158" i="2" l="1"/>
  <c r="E158" i="2"/>
  <c r="A159" i="2"/>
  <c r="B158" i="2"/>
  <c r="G158" i="2"/>
  <c r="E159" i="2" l="1"/>
  <c r="A160" i="2"/>
  <c r="G159" i="2"/>
  <c r="B159" i="2"/>
  <c r="F159" i="2"/>
  <c r="A161" i="2" l="1"/>
  <c r="G160" i="2"/>
  <c r="B160" i="2"/>
  <c r="F160" i="2"/>
  <c r="E160" i="2"/>
  <c r="G161" i="2" l="1"/>
  <c r="B161" i="2"/>
  <c r="F161" i="2"/>
  <c r="E161" i="2"/>
  <c r="A162" i="2"/>
  <c r="E162" i="2" l="1"/>
  <c r="G162" i="2"/>
  <c r="B162" i="2"/>
  <c r="F162" i="2"/>
  <c r="A163" i="2"/>
  <c r="E163" i="2" l="1"/>
  <c r="A164" i="2"/>
  <c r="G163" i="2"/>
  <c r="B163" i="2"/>
  <c r="F163" i="2"/>
  <c r="A165" i="2" l="1"/>
  <c r="G164" i="2"/>
  <c r="B164" i="2"/>
  <c r="F164" i="2"/>
  <c r="E164" i="2"/>
  <c r="A166" i="2" l="1"/>
  <c r="G165" i="2"/>
  <c r="B165" i="2"/>
  <c r="F165" i="2"/>
  <c r="E165" i="2"/>
  <c r="F166" i="2" l="1"/>
  <c r="E166" i="2"/>
  <c r="G166" i="2"/>
  <c r="A167" i="2"/>
  <c r="B166" i="2"/>
  <c r="E167" i="2" l="1"/>
  <c r="A168" i="2"/>
  <c r="G167" i="2"/>
  <c r="B167" i="2"/>
  <c r="F167" i="2"/>
  <c r="A169" i="2" l="1"/>
  <c r="G168" i="2"/>
  <c r="B168" i="2"/>
  <c r="F168" i="2"/>
  <c r="E168" i="2"/>
  <c r="A170" i="2" l="1"/>
  <c r="F169" i="2"/>
  <c r="E169" i="2"/>
  <c r="G169" i="2"/>
  <c r="B169" i="2"/>
  <c r="F170" i="2" l="1"/>
  <c r="E170" i="2"/>
  <c r="A171" i="2"/>
  <c r="B170" i="2"/>
  <c r="G170" i="2"/>
  <c r="E171" i="2" l="1"/>
  <c r="A172" i="2"/>
  <c r="G171" i="2"/>
  <c r="B171" i="2"/>
  <c r="F171" i="2"/>
  <c r="A173" i="2" l="1"/>
  <c r="G172" i="2"/>
  <c r="B172" i="2"/>
  <c r="F172" i="2"/>
  <c r="E172" i="2"/>
  <c r="A174" i="2" l="1"/>
  <c r="G173" i="2"/>
  <c r="B173" i="2"/>
  <c r="F173" i="2"/>
  <c r="E173" i="2"/>
  <c r="F174" i="2" l="1"/>
  <c r="E174" i="2"/>
  <c r="G174" i="2"/>
  <c r="A175" i="2"/>
  <c r="B174" i="2"/>
  <c r="E175" i="2" l="1"/>
  <c r="A176" i="2"/>
  <c r="G175" i="2"/>
  <c r="B175" i="2"/>
  <c r="F175" i="2"/>
  <c r="G176" i="2" l="1"/>
  <c r="B176" i="2"/>
  <c r="A177" i="2"/>
  <c r="F176" i="2"/>
  <c r="E176" i="2"/>
  <c r="A178" i="2" l="1"/>
  <c r="G177" i="2"/>
  <c r="B177" i="2"/>
  <c r="F177" i="2"/>
  <c r="E177" i="2"/>
  <c r="F178" i="2" l="1"/>
  <c r="E178" i="2"/>
  <c r="G178" i="2"/>
  <c r="A179" i="2"/>
  <c r="B178" i="2"/>
  <c r="E179" i="2" l="1"/>
  <c r="A180" i="2"/>
  <c r="G179" i="2"/>
  <c r="B179" i="2"/>
  <c r="F179" i="2"/>
  <c r="A181" i="2" l="1"/>
  <c r="G180" i="2"/>
  <c r="B180" i="2"/>
  <c r="F180" i="2"/>
  <c r="E180" i="2"/>
  <c r="A182" i="2" l="1"/>
  <c r="G181" i="2"/>
  <c r="B181" i="2"/>
  <c r="F181" i="2"/>
  <c r="E181" i="2"/>
  <c r="F182" i="2" l="1"/>
  <c r="E182" i="2"/>
  <c r="A183" i="2"/>
  <c r="B182" i="2"/>
  <c r="G182" i="2"/>
  <c r="G183" i="2" l="1"/>
  <c r="B183" i="2"/>
  <c r="A184" i="2"/>
  <c r="F183" i="2"/>
  <c r="E183" i="2"/>
  <c r="A185" i="2" l="1"/>
  <c r="G184" i="2"/>
  <c r="B184" i="2"/>
  <c r="F184" i="2"/>
  <c r="E184" i="2"/>
  <c r="A186" i="2" l="1"/>
  <c r="G185" i="2"/>
  <c r="B185" i="2"/>
  <c r="F185" i="2"/>
  <c r="E185" i="2"/>
  <c r="F186" i="2" l="1"/>
  <c r="E186" i="2"/>
  <c r="B186" i="2"/>
  <c r="G186" i="2"/>
  <c r="A187" i="2"/>
  <c r="E187" i="2" l="1"/>
  <c r="A188" i="2"/>
  <c r="G187" i="2"/>
  <c r="B187" i="2"/>
  <c r="F187" i="2"/>
  <c r="A189" i="2" l="1"/>
  <c r="G188" i="2"/>
  <c r="B188" i="2"/>
  <c r="F188" i="2"/>
  <c r="E188" i="2"/>
  <c r="G189" i="2" l="1"/>
  <c r="B189" i="2"/>
  <c r="F189" i="2"/>
  <c r="E189" i="2"/>
  <c r="A190" i="2"/>
  <c r="E190" i="2" l="1"/>
  <c r="G190" i="2"/>
  <c r="B190" i="2"/>
  <c r="F190" i="2"/>
  <c r="A191" i="2"/>
  <c r="E191" i="2" l="1"/>
  <c r="A192" i="2"/>
  <c r="G191" i="2"/>
  <c r="B191" i="2"/>
  <c r="F191" i="2"/>
  <c r="G192" i="2" l="1"/>
  <c r="B192" i="2"/>
  <c r="A193" i="2"/>
  <c r="F192" i="2"/>
  <c r="E192" i="2"/>
  <c r="A194" i="2" l="1"/>
  <c r="G193" i="2"/>
  <c r="B193" i="2"/>
  <c r="E193" i="2"/>
  <c r="F193" i="2"/>
  <c r="F194" i="2" l="1"/>
  <c r="G194" i="2"/>
  <c r="A195" i="2"/>
  <c r="E194" i="2"/>
  <c r="B194" i="2"/>
  <c r="E195" i="2" l="1"/>
  <c r="A196" i="2"/>
  <c r="G195" i="2"/>
  <c r="B195" i="2"/>
  <c r="F195" i="2"/>
  <c r="A197" i="2" l="1"/>
  <c r="AG10" i="2" s="1"/>
  <c r="F196" i="2"/>
  <c r="G196" i="2"/>
  <c r="E196" i="2"/>
  <c r="B196" i="2"/>
  <c r="A198" i="2" l="1"/>
  <c r="F197" i="2"/>
  <c r="G197" i="2"/>
  <c r="E197" i="2"/>
  <c r="B197" i="2"/>
  <c r="F198" i="2" l="1"/>
  <c r="B198" i="2"/>
  <c r="G198" i="2"/>
  <c r="A199" i="2"/>
  <c r="E198" i="2"/>
  <c r="E199" i="2" l="1"/>
  <c r="A200" i="2"/>
  <c r="G199" i="2"/>
  <c r="B199" i="2"/>
  <c r="F199" i="2"/>
  <c r="F200" i="2" l="1"/>
  <c r="B200" i="2"/>
  <c r="G200" i="2"/>
  <c r="A201" i="2"/>
  <c r="E200" i="2"/>
  <c r="A202" i="2" l="1"/>
  <c r="G201" i="2"/>
  <c r="B201" i="2"/>
  <c r="E201" i="2"/>
  <c r="F201" i="2"/>
  <c r="F202" i="2" l="1"/>
  <c r="B202" i="2"/>
  <c r="G202" i="2"/>
  <c r="A203" i="2"/>
  <c r="E202" i="2"/>
  <c r="E203" i="2" l="1"/>
  <c r="G203" i="2"/>
  <c r="B203" i="2"/>
  <c r="A204" i="2"/>
  <c r="F203" i="2"/>
  <c r="G204" i="2" l="1"/>
  <c r="B204" i="2"/>
  <c r="E204" i="2"/>
  <c r="F204" i="2"/>
  <c r="A205" i="2"/>
  <c r="A206" i="2" l="1"/>
  <c r="G205" i="2"/>
  <c r="B205" i="2"/>
  <c r="E205" i="2"/>
  <c r="F205" i="2"/>
  <c r="F206" i="2" l="1"/>
  <c r="B206" i="2"/>
  <c r="G206" i="2"/>
  <c r="E206" i="2"/>
  <c r="A207" i="2"/>
  <c r="E207" i="2" l="1"/>
  <c r="A208" i="2"/>
  <c r="G207" i="2"/>
  <c r="B207" i="2"/>
  <c r="F207" i="2"/>
  <c r="F208" i="2" l="1"/>
  <c r="B208" i="2"/>
  <c r="G208" i="2"/>
  <c r="E208" i="2"/>
  <c r="A209" i="2"/>
  <c r="A210" i="2" l="1"/>
  <c r="G209" i="2"/>
  <c r="B209" i="2"/>
  <c r="E209" i="2"/>
  <c r="F209" i="2"/>
  <c r="F210" i="2" l="1"/>
  <c r="A211" i="2"/>
  <c r="B210" i="2"/>
  <c r="G210" i="2"/>
  <c r="E210" i="2"/>
  <c r="A212" i="2" l="1"/>
  <c r="F211" i="2"/>
  <c r="B211" i="2"/>
  <c r="G211" i="2"/>
  <c r="E211" i="2"/>
  <c r="F212" i="2" l="1"/>
  <c r="A213" i="2"/>
  <c r="E212" i="2"/>
  <c r="B212" i="2"/>
  <c r="G212" i="2"/>
  <c r="A214" i="2" l="1"/>
  <c r="G213" i="2"/>
  <c r="B213" i="2"/>
  <c r="E213" i="2"/>
  <c r="F213" i="2"/>
  <c r="F214" i="2" l="1"/>
  <c r="A215" i="2"/>
  <c r="E214" i="2"/>
  <c r="B214" i="2"/>
  <c r="G214" i="2"/>
  <c r="E215" i="2" l="1"/>
  <c r="A216" i="2"/>
  <c r="G215" i="2"/>
  <c r="B215" i="2"/>
  <c r="F215" i="2"/>
  <c r="F216" i="2" l="1"/>
  <c r="A217" i="2"/>
  <c r="E216" i="2"/>
  <c r="B216" i="2"/>
  <c r="G216" i="2"/>
  <c r="G217" i="2" l="1"/>
  <c r="B217" i="2"/>
  <c r="E217" i="2"/>
  <c r="A218" i="2"/>
  <c r="F217" i="2"/>
  <c r="E218" i="2" l="1"/>
  <c r="G218" i="2"/>
  <c r="B218" i="2"/>
  <c r="F218" i="2"/>
  <c r="A219" i="2"/>
  <c r="E219" i="2" l="1"/>
  <c r="A220" i="2"/>
  <c r="G219" i="2"/>
  <c r="B219" i="2"/>
  <c r="F219" i="2"/>
  <c r="A221" i="2" l="1"/>
  <c r="F220" i="2"/>
  <c r="G220" i="2"/>
  <c r="E220" i="2"/>
  <c r="B220" i="2"/>
  <c r="A222" i="2" l="1"/>
  <c r="G221" i="2"/>
  <c r="B221" i="2"/>
  <c r="F221" i="2"/>
  <c r="E221" i="2"/>
  <c r="E222" i="2" l="1"/>
  <c r="A223" i="2"/>
  <c r="G222" i="2"/>
  <c r="F222" i="2"/>
  <c r="B222" i="2"/>
  <c r="A224" i="2" l="1"/>
  <c r="F223" i="2"/>
  <c r="E223" i="2"/>
  <c r="B223" i="2"/>
  <c r="G223" i="2"/>
  <c r="G224" i="2" l="1"/>
  <c r="B224" i="2"/>
  <c r="A225" i="2"/>
  <c r="F224" i="2"/>
  <c r="E224" i="2"/>
  <c r="E225" i="2" l="1"/>
  <c r="G225" i="2"/>
  <c r="F225" i="2"/>
  <c r="A226" i="2"/>
  <c r="B225" i="2"/>
  <c r="E226" i="2" l="1"/>
  <c r="F226" i="2"/>
  <c r="B226" i="2"/>
  <c r="A227" i="2"/>
  <c r="G226" i="2"/>
  <c r="E227" i="2" l="1"/>
  <c r="G227" i="2"/>
  <c r="B227" i="2"/>
  <c r="F227" i="2"/>
  <c r="A228" i="2"/>
  <c r="A229" i="2" l="1"/>
  <c r="G228" i="2"/>
  <c r="B228" i="2"/>
  <c r="F228" i="2"/>
  <c r="E228" i="2"/>
  <c r="F229" i="2" l="1"/>
  <c r="B229" i="2"/>
  <c r="A230" i="2"/>
  <c r="G229" i="2"/>
  <c r="E229" i="2"/>
  <c r="E230" i="2" l="1"/>
  <c r="B230" i="2"/>
  <c r="A231" i="2"/>
  <c r="G230" i="2"/>
  <c r="F230" i="2"/>
  <c r="A232" i="2" l="1"/>
  <c r="G231" i="2"/>
  <c r="B231" i="2"/>
  <c r="F231" i="2"/>
  <c r="E231" i="2"/>
  <c r="A233" i="2" l="1"/>
  <c r="F232" i="2"/>
  <c r="G232" i="2"/>
  <c r="E232" i="2"/>
  <c r="B232" i="2"/>
  <c r="F233" i="2" l="1"/>
  <c r="A234" i="2"/>
  <c r="G233" i="2"/>
  <c r="E233" i="2"/>
  <c r="B233" i="2"/>
  <c r="E234" i="2" l="1"/>
  <c r="A235" i="2"/>
  <c r="G234" i="2"/>
  <c r="F234" i="2"/>
  <c r="B234" i="2"/>
  <c r="A236" i="2" l="1"/>
  <c r="F235" i="2"/>
  <c r="E235" i="2"/>
  <c r="G235" i="2"/>
  <c r="B235" i="2"/>
  <c r="A237" i="2" l="1"/>
  <c r="G236" i="2"/>
  <c r="B236" i="2"/>
  <c r="F236" i="2"/>
  <c r="E236" i="2"/>
  <c r="F237" i="2" l="1"/>
  <c r="B237" i="2"/>
  <c r="A238" i="2"/>
  <c r="G237" i="2"/>
  <c r="E237" i="2"/>
  <c r="E238" i="2" l="1"/>
  <c r="B238" i="2"/>
  <c r="A239" i="2"/>
  <c r="G238" i="2"/>
  <c r="F238" i="2"/>
  <c r="G239" i="2" l="1"/>
  <c r="B239" i="2"/>
  <c r="E239" i="2"/>
  <c r="A240" i="2"/>
  <c r="F239" i="2"/>
  <c r="A241" i="2" l="1"/>
  <c r="G240" i="2"/>
  <c r="B240" i="2"/>
  <c r="E240" i="2"/>
  <c r="F240" i="2"/>
  <c r="F241" i="2" l="1"/>
  <c r="A242" i="2"/>
  <c r="G241" i="2"/>
  <c r="E241" i="2"/>
  <c r="B241" i="2"/>
  <c r="E242" i="2" l="1"/>
  <c r="A243" i="2"/>
  <c r="G242" i="2"/>
  <c r="F242" i="2"/>
  <c r="B242" i="2"/>
  <c r="A244" i="2" l="1"/>
  <c r="F243" i="2"/>
  <c r="E243" i="2"/>
  <c r="G243" i="2"/>
  <c r="B243" i="2"/>
  <c r="A245" i="2" l="1"/>
  <c r="G244" i="2"/>
  <c r="B244" i="2"/>
  <c r="F244" i="2"/>
  <c r="E244" i="2"/>
  <c r="F245" i="2" l="1"/>
  <c r="A246" i="2"/>
  <c r="B245" i="2"/>
  <c r="G245" i="2"/>
  <c r="E245" i="2"/>
  <c r="G246" i="2" l="1"/>
  <c r="B246" i="2"/>
  <c r="F246" i="2"/>
  <c r="A247" i="2"/>
  <c r="E246" i="2"/>
  <c r="G247" i="2" l="1"/>
  <c r="B247" i="2"/>
  <c r="A248" i="2"/>
  <c r="F247" i="2"/>
  <c r="E247" i="2"/>
  <c r="A249" i="2" l="1"/>
  <c r="G248" i="2"/>
  <c r="B248" i="2"/>
  <c r="E248" i="2"/>
  <c r="F248" i="2"/>
  <c r="F249" i="2" l="1"/>
  <c r="A250" i="2"/>
  <c r="G249" i="2"/>
  <c r="E249" i="2"/>
  <c r="B249" i="2"/>
  <c r="E250" i="2" l="1"/>
  <c r="A251" i="2"/>
  <c r="G250" i="2"/>
  <c r="F250" i="2"/>
  <c r="B250" i="2"/>
  <c r="A252" i="2" l="1"/>
  <c r="F251" i="2"/>
  <c r="E251" i="2"/>
  <c r="G251" i="2"/>
  <c r="B251" i="2"/>
  <c r="G252" i="2" l="1"/>
  <c r="B252" i="2"/>
  <c r="A253" i="2"/>
  <c r="F252" i="2"/>
  <c r="E252" i="2"/>
  <c r="E253" i="2" l="1"/>
  <c r="G253" i="2"/>
  <c r="F253" i="2"/>
  <c r="B253" i="2"/>
  <c r="A254" i="2"/>
  <c r="E254" i="2" l="1"/>
  <c r="F254" i="2"/>
  <c r="B254" i="2"/>
  <c r="A255" i="2"/>
  <c r="G254" i="2"/>
  <c r="E255" i="2" l="1"/>
  <c r="G255" i="2"/>
  <c r="B255" i="2"/>
  <c r="F255" i="2"/>
  <c r="A256" i="2"/>
  <c r="A257" i="2" l="1"/>
  <c r="G256" i="2"/>
  <c r="B256" i="2"/>
  <c r="F256" i="2"/>
  <c r="E256" i="2"/>
  <c r="F257" i="2" l="1"/>
  <c r="B257" i="2"/>
  <c r="A258" i="2"/>
  <c r="G257" i="2"/>
  <c r="E257" i="2"/>
  <c r="E258" i="2" l="1"/>
  <c r="B258" i="2"/>
  <c r="A259" i="2"/>
  <c r="G258" i="2"/>
  <c r="F258" i="2"/>
  <c r="A260" i="2" l="1"/>
  <c r="G259" i="2"/>
  <c r="B259" i="2"/>
  <c r="F259" i="2"/>
  <c r="E259" i="2"/>
  <c r="A261" i="2" l="1"/>
  <c r="F260" i="2"/>
  <c r="G260" i="2"/>
  <c r="E260" i="2"/>
  <c r="B260" i="2"/>
  <c r="F261" i="2" l="1"/>
  <c r="A262" i="2"/>
  <c r="G261" i="2"/>
  <c r="E261" i="2"/>
  <c r="B261" i="2"/>
  <c r="E262" i="2" l="1"/>
  <c r="A263" i="2"/>
  <c r="G262" i="2"/>
  <c r="F262" i="2"/>
  <c r="B262" i="2"/>
  <c r="A264" i="2" l="1"/>
  <c r="F263" i="2"/>
  <c r="E263" i="2"/>
  <c r="B263" i="2"/>
  <c r="G263" i="2"/>
  <c r="A265" i="2" l="1"/>
  <c r="G264" i="2"/>
  <c r="B264" i="2"/>
  <c r="F264" i="2"/>
  <c r="E264" i="2"/>
  <c r="F265" i="2" l="1"/>
  <c r="B265" i="2"/>
  <c r="A266" i="2"/>
  <c r="G265" i="2"/>
  <c r="E265" i="2"/>
  <c r="E266" i="2" l="1"/>
  <c r="B266" i="2"/>
  <c r="A267" i="2"/>
  <c r="G266" i="2"/>
  <c r="F266" i="2"/>
  <c r="G267" i="2" l="1"/>
  <c r="B267" i="2"/>
  <c r="E267" i="2"/>
  <c r="A268" i="2"/>
  <c r="F267" i="2"/>
  <c r="A269" i="2" l="1"/>
  <c r="G268" i="2"/>
  <c r="B268" i="2"/>
  <c r="E268" i="2"/>
  <c r="F268" i="2"/>
  <c r="F269" i="2" l="1"/>
  <c r="A270" i="2"/>
  <c r="G269" i="2"/>
  <c r="E269" i="2"/>
  <c r="B269" i="2"/>
  <c r="E270" i="2" l="1"/>
  <c r="A271" i="2"/>
  <c r="G270" i="2"/>
  <c r="F270" i="2"/>
  <c r="B270" i="2"/>
  <c r="A272" i="2" l="1"/>
  <c r="F271" i="2"/>
  <c r="E271" i="2"/>
  <c r="B271" i="2"/>
  <c r="G271" i="2"/>
  <c r="A273" i="2" l="1"/>
  <c r="G272" i="2"/>
  <c r="B272" i="2"/>
  <c r="F272" i="2"/>
  <c r="E272" i="2"/>
  <c r="F273" i="2" l="1"/>
  <c r="A274" i="2"/>
  <c r="B273" i="2"/>
  <c r="G273" i="2"/>
  <c r="E273" i="2"/>
  <c r="G274" i="2" l="1"/>
  <c r="B274" i="2"/>
  <c r="F274" i="2"/>
  <c r="A275" i="2"/>
  <c r="E274" i="2"/>
  <c r="G275" i="2" l="1"/>
  <c r="B275" i="2"/>
  <c r="A276" i="2"/>
  <c r="F275" i="2"/>
  <c r="E275" i="2"/>
  <c r="A277" i="2" l="1"/>
  <c r="G276" i="2"/>
  <c r="B276" i="2"/>
  <c r="E276" i="2"/>
  <c r="F276" i="2"/>
  <c r="A278" i="2" l="1"/>
  <c r="G277" i="2"/>
  <c r="B277" i="2"/>
  <c r="F277" i="2"/>
  <c r="E277" i="2"/>
  <c r="F278" i="2" l="1"/>
  <c r="E278" i="2"/>
  <c r="A279" i="2"/>
  <c r="G278" i="2"/>
  <c r="B278" i="2"/>
  <c r="E279" i="2" l="1"/>
  <c r="B279" i="2"/>
  <c r="G279" i="2"/>
  <c r="A280" i="2"/>
  <c r="F279" i="2"/>
  <c r="A281" i="2" l="1"/>
  <c r="G280" i="2"/>
  <c r="B280" i="2"/>
  <c r="E280" i="2"/>
  <c r="F280" i="2"/>
  <c r="A282" i="2" l="1"/>
  <c r="F281" i="2"/>
  <c r="E281" i="2"/>
  <c r="G281" i="2"/>
  <c r="B281" i="2"/>
  <c r="F282" i="2" l="1"/>
  <c r="E282" i="2"/>
  <c r="B282" i="2"/>
  <c r="A283" i="2"/>
  <c r="G282" i="2"/>
  <c r="E283" i="2" l="1"/>
  <c r="A284" i="2"/>
  <c r="F283" i="2"/>
  <c r="B283" i="2"/>
  <c r="G283" i="2"/>
  <c r="A285" i="2" l="1"/>
  <c r="G284" i="2"/>
  <c r="B284" i="2"/>
  <c r="F284" i="2"/>
  <c r="E284" i="2"/>
  <c r="A286" i="2" l="1"/>
  <c r="G285" i="2"/>
  <c r="B285" i="2"/>
  <c r="F285" i="2"/>
  <c r="E285" i="2"/>
  <c r="F286" i="2" l="1"/>
  <c r="E286" i="2"/>
  <c r="B286" i="2"/>
  <c r="A287" i="2"/>
  <c r="G286" i="2"/>
  <c r="E287" i="2" l="1"/>
  <c r="A288" i="2"/>
  <c r="F287" i="2"/>
  <c r="B287" i="2"/>
  <c r="G287" i="2"/>
  <c r="G288" i="2" l="1"/>
  <c r="B288" i="2"/>
  <c r="A289" i="2"/>
  <c r="F288" i="2"/>
  <c r="E288" i="2"/>
  <c r="A290" i="2" l="1"/>
  <c r="G289" i="2"/>
  <c r="B289" i="2"/>
  <c r="F289" i="2"/>
  <c r="E289" i="2"/>
  <c r="A291" i="2" l="1"/>
  <c r="G290" i="2"/>
  <c r="B290" i="2"/>
  <c r="F290" i="2"/>
  <c r="E290" i="2"/>
  <c r="F291" i="2" l="1"/>
  <c r="E291" i="2"/>
  <c r="B291" i="2"/>
  <c r="G291" i="2"/>
  <c r="A292" i="2"/>
  <c r="E292" i="2" l="1"/>
  <c r="A293" i="2"/>
  <c r="G292" i="2"/>
  <c r="B292" i="2"/>
  <c r="F292" i="2"/>
  <c r="A294" i="2" l="1"/>
  <c r="G293" i="2"/>
  <c r="B293" i="2"/>
  <c r="F293" i="2"/>
  <c r="E293" i="2"/>
  <c r="G294" i="2" l="1"/>
  <c r="B294" i="2"/>
  <c r="F294" i="2"/>
  <c r="E294" i="2"/>
  <c r="A295" i="2"/>
  <c r="E295" i="2" l="1"/>
  <c r="G295" i="2"/>
  <c r="B295" i="2"/>
  <c r="F295" i="2"/>
  <c r="A296" i="2"/>
  <c r="E296" i="2" l="1"/>
  <c r="A297" i="2"/>
  <c r="G296" i="2"/>
  <c r="B296" i="2"/>
  <c r="F296" i="2"/>
  <c r="A298" i="2" l="1"/>
  <c r="G297" i="2"/>
  <c r="B297" i="2"/>
  <c r="F297" i="2"/>
  <c r="E297" i="2"/>
  <c r="A299" i="2" l="1"/>
  <c r="G298" i="2"/>
  <c r="B298" i="2"/>
  <c r="F298" i="2"/>
  <c r="E298" i="2"/>
  <c r="F299" i="2" l="1"/>
  <c r="E299" i="2"/>
  <c r="B299" i="2"/>
  <c r="G299" i="2"/>
  <c r="A300" i="2"/>
  <c r="E300" i="2" l="1"/>
  <c r="A301" i="2"/>
  <c r="G300" i="2"/>
  <c r="B300" i="2"/>
  <c r="F300" i="2"/>
  <c r="A302" i="2" l="1"/>
  <c r="G301" i="2"/>
  <c r="B301" i="2"/>
  <c r="F301" i="2"/>
  <c r="E301" i="2"/>
  <c r="A303" i="2" l="1"/>
  <c r="F302" i="2"/>
  <c r="E302" i="2"/>
  <c r="B302" i="2"/>
  <c r="G302" i="2"/>
  <c r="F303" i="2" l="1"/>
  <c r="E303" i="2"/>
  <c r="G303" i="2"/>
  <c r="A304" i="2"/>
  <c r="B303" i="2"/>
  <c r="A305" i="2" l="1"/>
  <c r="G304" i="2"/>
  <c r="B304" i="2"/>
  <c r="F304" i="2"/>
  <c r="E304" i="2"/>
  <c r="F305" i="2" l="1"/>
  <c r="B305" i="2"/>
  <c r="G305" i="2"/>
  <c r="A306" i="2"/>
  <c r="E305" i="2"/>
  <c r="E306" i="2" l="1"/>
  <c r="A307" i="2"/>
  <c r="G306" i="2"/>
  <c r="B306" i="2"/>
  <c r="F306" i="2"/>
  <c r="F307" i="2" l="1"/>
  <c r="B307" i="2"/>
  <c r="G307" i="2"/>
  <c r="A308" i="2"/>
  <c r="E307" i="2"/>
  <c r="G308" i="2" l="1"/>
  <c r="B308" i="2"/>
  <c r="E308" i="2"/>
  <c r="A309" i="2"/>
  <c r="F308" i="2"/>
  <c r="E309" i="2" l="1"/>
  <c r="G309" i="2"/>
  <c r="B309" i="2"/>
  <c r="F309" i="2"/>
  <c r="A310" i="2"/>
  <c r="E310" i="2" l="1"/>
  <c r="A311" i="2"/>
  <c r="G310" i="2"/>
  <c r="B310" i="2"/>
  <c r="F310" i="2"/>
  <c r="F311" i="2" l="1"/>
  <c r="B311" i="2"/>
  <c r="G311" i="2"/>
  <c r="E311" i="2"/>
  <c r="A312" i="2"/>
  <c r="A313" i="2" l="1"/>
  <c r="G312" i="2"/>
  <c r="B312" i="2"/>
  <c r="E312" i="2"/>
  <c r="F312" i="2"/>
  <c r="F313" i="2" l="1"/>
  <c r="B313" i="2"/>
  <c r="G313" i="2"/>
  <c r="A314" i="2"/>
  <c r="E313" i="2"/>
  <c r="E314" i="2" l="1"/>
  <c r="A315" i="2"/>
  <c r="G314" i="2"/>
  <c r="B314" i="2"/>
  <c r="F314" i="2"/>
  <c r="A316" i="2" l="1"/>
  <c r="F315" i="2"/>
  <c r="B315" i="2"/>
  <c r="G315" i="2"/>
  <c r="E315" i="2"/>
  <c r="A317" i="2" l="1"/>
  <c r="F316" i="2"/>
  <c r="B316" i="2"/>
  <c r="G316" i="2"/>
  <c r="E316" i="2"/>
  <c r="F317" i="2" l="1"/>
  <c r="A318" i="2"/>
  <c r="E317" i="2"/>
  <c r="B317" i="2"/>
  <c r="G317" i="2"/>
  <c r="E318" i="2" l="1"/>
  <c r="A319" i="2"/>
  <c r="G318" i="2"/>
  <c r="B318" i="2"/>
  <c r="F318" i="2"/>
  <c r="F319" i="2" l="1"/>
  <c r="A320" i="2"/>
  <c r="E319" i="2"/>
  <c r="B319" i="2"/>
  <c r="G319" i="2"/>
  <c r="A321" i="2" l="1"/>
  <c r="G320" i="2"/>
  <c r="B320" i="2"/>
  <c r="E320" i="2"/>
  <c r="F320" i="2"/>
  <c r="F321" i="2" l="1"/>
  <c r="A322" i="2"/>
  <c r="E321" i="2"/>
  <c r="B321" i="2"/>
  <c r="G321" i="2"/>
  <c r="E322" i="2" l="1"/>
  <c r="A323" i="2"/>
  <c r="G322" i="2"/>
  <c r="B322" i="2"/>
  <c r="F322" i="2"/>
  <c r="G323" i="2" l="1"/>
  <c r="B323" i="2"/>
  <c r="A324" i="2"/>
  <c r="F323" i="2"/>
  <c r="E323" i="2"/>
  <c r="A325" i="2" l="1"/>
  <c r="G324" i="2"/>
  <c r="B324" i="2"/>
  <c r="F324" i="2"/>
  <c r="E324" i="2"/>
  <c r="F325" i="2" l="1"/>
  <c r="E325" i="2"/>
  <c r="A326" i="2"/>
  <c r="B325" i="2"/>
  <c r="G325" i="2"/>
  <c r="E326" i="2" l="1"/>
  <c r="A327" i="2"/>
  <c r="G326" i="2"/>
  <c r="B326" i="2"/>
  <c r="F326" i="2"/>
  <c r="A328" i="2" l="1"/>
  <c r="G327" i="2"/>
  <c r="B327" i="2"/>
  <c r="F327" i="2"/>
  <c r="E327" i="2"/>
  <c r="A329" i="2" l="1"/>
  <c r="G328" i="2"/>
  <c r="B328" i="2"/>
  <c r="F328" i="2"/>
  <c r="E328" i="2"/>
  <c r="F329" i="2" l="1"/>
  <c r="E329" i="2"/>
  <c r="A330" i="2"/>
  <c r="G329" i="2"/>
  <c r="B329" i="2"/>
  <c r="A331" i="2" l="1"/>
  <c r="G330" i="2"/>
  <c r="B330" i="2"/>
  <c r="F330" i="2"/>
  <c r="E330" i="2"/>
  <c r="F331" i="2" l="1"/>
  <c r="A332" i="2"/>
  <c r="G331" i="2"/>
  <c r="E331" i="2"/>
  <c r="B331" i="2"/>
  <c r="E332" i="2" l="1"/>
  <c r="A333" i="2"/>
  <c r="G332" i="2"/>
  <c r="F332" i="2"/>
  <c r="B332" i="2"/>
  <c r="A334" i="2" l="1"/>
  <c r="F333" i="2"/>
  <c r="E333" i="2"/>
  <c r="B333" i="2"/>
  <c r="G333" i="2"/>
  <c r="A335" i="2" l="1"/>
  <c r="G334" i="2"/>
  <c r="B334" i="2"/>
  <c r="F334" i="2"/>
  <c r="E334" i="2"/>
  <c r="F335" i="2" l="1"/>
  <c r="B335" i="2"/>
  <c r="A336" i="2"/>
  <c r="G335" i="2"/>
  <c r="E335" i="2"/>
  <c r="E336" i="2" l="1"/>
  <c r="B336" i="2"/>
  <c r="A337" i="2"/>
  <c r="G336" i="2"/>
  <c r="F336" i="2"/>
  <c r="G337" i="2" l="1"/>
  <c r="B337" i="2"/>
  <c r="E337" i="2"/>
  <c r="A338" i="2"/>
  <c r="F337" i="2"/>
  <c r="A339" i="2" l="1"/>
  <c r="G338" i="2"/>
  <c r="B338" i="2"/>
  <c r="E338" i="2"/>
  <c r="F338" i="2"/>
  <c r="F339" i="2" l="1"/>
  <c r="A340" i="2"/>
  <c r="G339" i="2"/>
  <c r="E339" i="2"/>
  <c r="B339" i="2"/>
  <c r="E340" i="2" l="1"/>
  <c r="A341" i="2"/>
  <c r="G340" i="2"/>
  <c r="F340" i="2"/>
  <c r="B340" i="2"/>
  <c r="A342" i="2" l="1"/>
  <c r="F341" i="2"/>
  <c r="E341" i="2"/>
  <c r="B341" i="2"/>
  <c r="G341" i="2"/>
  <c r="A343" i="2" l="1"/>
  <c r="G342" i="2"/>
  <c r="B342" i="2"/>
  <c r="F342" i="2"/>
  <c r="E342" i="2"/>
  <c r="A344" i="2" l="1"/>
  <c r="F343" i="2"/>
  <c r="B343" i="2"/>
  <c r="G343" i="2"/>
  <c r="E343" i="2"/>
  <c r="A345" i="2" l="1"/>
  <c r="F344" i="2"/>
  <c r="B344" i="2"/>
  <c r="G344" i="2"/>
  <c r="E344" i="2"/>
  <c r="F345" i="2" l="1"/>
  <c r="A346" i="2"/>
  <c r="E345" i="2"/>
  <c r="B345" i="2"/>
  <c r="G345" i="2"/>
  <c r="E346" i="2" l="1"/>
  <c r="A347" i="2"/>
  <c r="G346" i="2"/>
  <c r="B346" i="2"/>
  <c r="F346" i="2"/>
  <c r="F347" i="2" l="1"/>
  <c r="A348" i="2"/>
  <c r="E347" i="2"/>
  <c r="B347" i="2"/>
  <c r="G347" i="2"/>
  <c r="A349" i="2" l="1"/>
  <c r="G348" i="2"/>
  <c r="B348" i="2"/>
  <c r="E348" i="2"/>
  <c r="F348" i="2"/>
  <c r="F349" i="2" l="1"/>
  <c r="A350" i="2"/>
  <c r="E349" i="2"/>
  <c r="B349" i="2"/>
  <c r="G349" i="2"/>
  <c r="E350" i="2" l="1"/>
  <c r="A351" i="2"/>
  <c r="G350" i="2"/>
  <c r="B350" i="2"/>
  <c r="F350" i="2"/>
  <c r="G351" i="2" l="1"/>
  <c r="B351" i="2"/>
  <c r="A352" i="2"/>
  <c r="F351" i="2"/>
  <c r="E351" i="2"/>
  <c r="A353" i="2" l="1"/>
  <c r="G352" i="2"/>
  <c r="B352" i="2"/>
  <c r="F352" i="2"/>
  <c r="E352" i="2"/>
  <c r="F353" i="2" l="1"/>
  <c r="E353" i="2"/>
  <c r="A354" i="2"/>
  <c r="B353" i="2"/>
  <c r="G353" i="2"/>
  <c r="E354" i="2" l="1"/>
  <c r="A355" i="2"/>
  <c r="G354" i="2"/>
  <c r="B354" i="2"/>
  <c r="F354" i="2"/>
  <c r="A356" i="2" l="1"/>
  <c r="G355" i="2"/>
  <c r="B355" i="2"/>
  <c r="F355" i="2"/>
  <c r="E355" i="2"/>
  <c r="A357" i="2" l="1"/>
  <c r="G356" i="2"/>
  <c r="B356" i="2"/>
  <c r="F356" i="2"/>
  <c r="E356" i="2"/>
  <c r="F357" i="2" l="1"/>
  <c r="E357" i="2"/>
  <c r="A358" i="2"/>
  <c r="G357" i="2"/>
  <c r="B357" i="2"/>
  <c r="G358" i="2" l="1"/>
  <c r="B358" i="2"/>
  <c r="A359" i="2"/>
  <c r="F358" i="2"/>
  <c r="E358" i="2"/>
  <c r="A360" i="2" l="1"/>
  <c r="G359" i="2"/>
  <c r="B359" i="2"/>
  <c r="F359" i="2"/>
  <c r="E359" i="2"/>
  <c r="A361" i="2" l="1"/>
  <c r="G360" i="2"/>
  <c r="B360" i="2"/>
  <c r="F360" i="2"/>
  <c r="E360" i="2"/>
  <c r="F361" i="2" l="1"/>
  <c r="E361" i="2"/>
  <c r="G361" i="2"/>
  <c r="A362" i="2"/>
  <c r="B361" i="2"/>
  <c r="E362" i="2" l="1"/>
  <c r="A363" i="2"/>
  <c r="G362" i="2"/>
  <c r="B362" i="2"/>
  <c r="F362" i="2"/>
  <c r="A364" i="2" l="1"/>
  <c r="G363" i="2"/>
  <c r="B363" i="2"/>
  <c r="F363" i="2"/>
  <c r="E363" i="2"/>
  <c r="G364" i="2" l="1"/>
  <c r="B364" i="2"/>
  <c r="F364" i="2"/>
  <c r="E364" i="2"/>
  <c r="A365" i="2"/>
  <c r="E365" i="2" l="1"/>
  <c r="G365" i="2"/>
  <c r="B365" i="2"/>
  <c r="A366" i="2"/>
  <c r="F365" i="2"/>
  <c r="E366" i="2" l="1"/>
  <c r="A367" i="2"/>
  <c r="G366" i="2"/>
  <c r="B366" i="2"/>
  <c r="F366" i="2"/>
  <c r="A368" i="2" l="1"/>
  <c r="G367" i="2"/>
  <c r="B367" i="2"/>
  <c r="F367" i="2"/>
  <c r="E367" i="2"/>
  <c r="A369" i="2" l="1"/>
  <c r="G368" i="2"/>
  <c r="B368" i="2"/>
  <c r="F368" i="2"/>
  <c r="E368" i="2"/>
  <c r="F369" i="2" l="1"/>
  <c r="E369" i="2"/>
  <c r="G369" i="2"/>
  <c r="A370" i="2"/>
  <c r="B369" i="2"/>
  <c r="E370" i="2" l="1"/>
  <c r="A371" i="2"/>
  <c r="G370" i="2"/>
  <c r="B370" i="2"/>
  <c r="F370" i="2"/>
  <c r="A372" i="2" l="1"/>
  <c r="G371" i="2"/>
  <c r="B371" i="2"/>
  <c r="F371" i="2"/>
  <c r="E371" i="2"/>
  <c r="A373" i="2" l="1"/>
  <c r="F372" i="2"/>
  <c r="E372" i="2"/>
  <c r="G372" i="2"/>
  <c r="B372" i="2"/>
  <c r="F373" i="2" l="1"/>
  <c r="E373" i="2"/>
  <c r="G373" i="2"/>
  <c r="A374" i="2"/>
  <c r="B373" i="2"/>
  <c r="E374" i="2" l="1"/>
  <c r="A375" i="2"/>
  <c r="G374" i="2"/>
  <c r="B374" i="2"/>
  <c r="F374" i="2"/>
  <c r="A376" i="2" l="1"/>
  <c r="G375" i="2"/>
  <c r="B375" i="2"/>
  <c r="F375" i="2"/>
  <c r="E375" i="2"/>
  <c r="A377" i="2" l="1"/>
  <c r="G376" i="2"/>
  <c r="B376" i="2"/>
  <c r="F376" i="2"/>
  <c r="E376" i="2"/>
  <c r="F377" i="2" l="1"/>
  <c r="E377" i="2"/>
  <c r="B377" i="2"/>
  <c r="G377" i="2"/>
  <c r="A378" i="2"/>
  <c r="E378" i="2" l="1"/>
  <c r="A379" i="2"/>
  <c r="G378" i="2"/>
  <c r="B378" i="2"/>
  <c r="F378" i="2"/>
  <c r="G379" i="2" l="1"/>
  <c r="B379" i="2"/>
  <c r="P7" i="2" s="1"/>
  <c r="F379" i="2"/>
  <c r="E379" i="2"/>
  <c r="Q7" i="2" l="1"/>
  <c r="P7" i="4" s="1"/>
  <c r="O7" i="4"/>
</calcChain>
</file>

<file path=xl/sharedStrings.xml><?xml version="1.0" encoding="utf-8"?>
<sst xmlns="http://schemas.openxmlformats.org/spreadsheetml/2006/main" count="1352" uniqueCount="104">
  <si>
    <r>
      <t xml:space="preserve">Con esta herramienta podrás llevar a cabo una </t>
    </r>
    <r>
      <rPr>
        <b/>
        <u/>
        <sz val="10"/>
        <color theme="1"/>
        <rFont val="Verdana"/>
        <family val="2"/>
      </rPr>
      <t>planificación</t>
    </r>
    <r>
      <rPr>
        <sz val="10"/>
        <color theme="1"/>
        <rFont val="Verdana"/>
        <family val="2"/>
      </rPr>
      <t xml:space="preserve"> de tu horario flexible, a través de los datos que proyectes y actualices a posteriori.</t>
    </r>
  </si>
  <si>
    <r>
      <t>Tan solo debes escribir en las celdas que están en blanco. En la parte superior derecha tienes el botón "</t>
    </r>
    <r>
      <rPr>
        <b/>
        <sz val="10"/>
        <color rgb="FFFF0000"/>
        <rFont val="Verdana"/>
        <family val="2"/>
      </rPr>
      <t>IR A HOY</t>
    </r>
    <r>
      <rPr>
        <sz val="10"/>
        <color theme="1"/>
        <rFont val="Verdana"/>
        <family val="2"/>
      </rPr>
      <t>", que te dirigirá al registro del día.</t>
    </r>
  </si>
  <si>
    <t>En el cuadro de color gris "Permisos" tan solo debes cumplimentar si te corresponde algún día de Asuntos Propios por haber obtenido la capacitación MIFID y si tienes algún permiso adicional (matrimonio, traslado de domicilio, MIFID...). La aplicación calcula automáticamente el consumo de esos permisos que vayas efectuando, apareciendo los que te faltan de disfrutar en la columna "Pendientes".</t>
  </si>
  <si>
    <t>Más adelante, en la columna vertical de color beige "Permisos" encontrarás un desplegable para que, el día que no trabajes, marques el motivo correspondiente (vacaciones, baja...). Están incorporados los festivos comunes a todas las CC.AA. Los festivos específicos correspondientes a tu Comunidad Autónoma o a tu municipio deberás señalarlos como tales, a través del desplegable. Marca los días que se aplique el horario de fiesta mayor para ajustar el número de tardes.
En la columna "TARDES" deberás marcar los días que trabajas por la tarde. En "HORAS FORMACION" se marca el tiempo dedicado a formación, incluida la teleformación realizada en el domicilio. La columna "TARDES SEMANA" indica el número de tardes que se han trabajado en la semana, cambiando además de color cuando se alcanzan las dos tardes semanales.</t>
  </si>
  <si>
    <t>REALIZADAS</t>
  </si>
  <si>
    <t>CORRESPONDEN</t>
  </si>
  <si>
    <t>PENDIENTES</t>
  </si>
  <si>
    <t xml:space="preserve">HORAS DE FORMACION: </t>
  </si>
  <si>
    <t>Hoy es</t>
  </si>
  <si>
    <t>TARDES TRABAJADAS:</t>
  </si>
  <si>
    <t>Semana</t>
  </si>
  <si>
    <t>PERMISOS</t>
  </si>
  <si>
    <t>DISFRUTADOS</t>
  </si>
  <si>
    <t>Quedan</t>
  </si>
  <si>
    <t>SEMANA</t>
  </si>
  <si>
    <t xml:space="preserve">DÍA </t>
  </si>
  <si>
    <t>DÍA DE LA SEMANA</t>
  </si>
  <si>
    <t>HORAS DE FORMACIÓN</t>
  </si>
  <si>
    <t>TARDES</t>
  </si>
  <si>
    <t>TARDES SEMANA</t>
  </si>
  <si>
    <t>SI</t>
  </si>
  <si>
    <t>NO</t>
  </si>
  <si>
    <t>HH</t>
  </si>
  <si>
    <t>:</t>
  </si>
  <si>
    <t>MM</t>
  </si>
  <si>
    <t>DÍAS DE BAJA</t>
  </si>
  <si>
    <t>Acuerdo Homologación y Horarios Smart</t>
  </si>
  <si>
    <t>dias habiles</t>
  </si>
  <si>
    <t>MINIMO</t>
  </si>
  <si>
    <t>maximo semanal</t>
  </si>
  <si>
    <t>tiempo semanal</t>
  </si>
  <si>
    <t>total</t>
  </si>
  <si>
    <t>horas efectivas</t>
  </si>
  <si>
    <t>minutos efectivos</t>
  </si>
  <si>
    <t>FESTIVO</t>
  </si>
  <si>
    <t>ENERO</t>
  </si>
  <si>
    <t>VACACIONES</t>
  </si>
  <si>
    <t>CCOO-Santander te desea feliz año 2019</t>
  </si>
  <si>
    <t>ASUNTOS PROPIOS</t>
  </si>
  <si>
    <t>AA PP MIFID</t>
  </si>
  <si>
    <t>LICENCIAS</t>
  </si>
  <si>
    <t>Márcala en la hoja como "Día adicional"</t>
  </si>
  <si>
    <t>PERMISO ADICIONAL</t>
  </si>
  <si>
    <t>(En Portal de empleado/Gestión de Licencias, código 35)</t>
  </si>
  <si>
    <t>BAJA</t>
  </si>
  <si>
    <t>SEMANA FIESTA MAYOR</t>
  </si>
  <si>
    <r>
      <rPr>
        <b/>
        <sz val="14"/>
        <color rgb="FFFF0000"/>
        <rFont val="Verdana"/>
        <family val="2"/>
      </rPr>
      <t>CCOO</t>
    </r>
    <r>
      <rPr>
        <b/>
        <sz val="14"/>
        <color theme="1"/>
        <rFont val="Verdana"/>
        <family val="2"/>
      </rPr>
      <t>, tu sindicato de confianza</t>
    </r>
  </si>
  <si>
    <t>FEBRERO</t>
  </si>
  <si>
    <t>RECUERDA: Elecciones Sindicales 2019. ¡VOTA!</t>
  </si>
  <si>
    <t>13 de febrero de 2019</t>
  </si>
  <si>
    <t>¿Has hecho tu solicitud de vacaciones?</t>
  </si>
  <si>
    <r>
      <rPr>
        <b/>
        <sz val="16"/>
        <color theme="1"/>
        <rFont val="Verdana"/>
        <family val="2"/>
      </rPr>
      <t xml:space="preserve">ES EL MOMENTO DE </t>
    </r>
    <r>
      <rPr>
        <b/>
        <sz val="16"/>
        <color rgb="FFFF0000"/>
        <rFont val="Verdana"/>
        <family val="2"/>
      </rPr>
      <t>CCOO</t>
    </r>
  </si>
  <si>
    <t>CANAL DE DENUNCIAS. Malas interpretaciones acuerdo oficinas Smart</t>
  </si>
  <si>
    <t>atencionsindical.santander@servicios.ccoo.es</t>
  </si>
  <si>
    <t>MARZO</t>
  </si>
  <si>
    <t>8 DE MARZO: DÍA INTERNACIONAL DE LA MUJER</t>
  </si>
  <si>
    <t>ABRIL</t>
  </si>
  <si>
    <t>IRPF 2018</t>
  </si>
  <si>
    <t>Puedes descargar tu certificado de cuotas a CCOO en:</t>
  </si>
  <si>
    <t>https://ssl.ccoo.es/afiliacion</t>
  </si>
  <si>
    <t>28 de abril: Día Mundial de la Seguridad y la Salud en el Trabajo</t>
  </si>
  <si>
    <t>Web OIT Día Seguridad en el Trabajo</t>
  </si>
  <si>
    <t>MAYO</t>
  </si>
  <si>
    <t>En mayo se cobra la Compensación de Beneficios Sociales</t>
  </si>
  <si>
    <t>Circular sobre homologación</t>
  </si>
  <si>
    <t>JUNIO</t>
  </si>
  <si>
    <t>En junio cobramos paga extra</t>
  </si>
  <si>
    <t>JULIO</t>
  </si>
  <si>
    <t>Atento a las fechas para solicitar el cheque guardería</t>
  </si>
  <si>
    <t>Empieza horario de verano en la Red Smart</t>
  </si>
  <si>
    <t>AGOSTO</t>
  </si>
  <si>
    <t>SEPTIEMBRE</t>
  </si>
  <si>
    <t>Acaba el horario de verano en la Red Smart</t>
  </si>
  <si>
    <t>OCTUBRE</t>
  </si>
  <si>
    <t>NOVIEMBRE</t>
  </si>
  <si>
    <t xml:space="preserve">25 DE NOVIEMBRE: DIA INTERNACIONAL PARA LA ELIMINACIÓN DE </t>
  </si>
  <si>
    <t>LA VIOLENCIA CONTRA LAS MUJERES</t>
  </si>
  <si>
    <t>DICIEMBRE</t>
  </si>
  <si>
    <t>En diciembre cobramos paga extra</t>
  </si>
  <si>
    <t>CCOO-Santander te desea feliz año 2020</t>
  </si>
  <si>
    <t>Libranza 24 o 31 de diciembre o 3 de enero</t>
  </si>
  <si>
    <t>¿Buscas donde pasar tus vacaciones?</t>
  </si>
  <si>
    <t>http://servicios.ccoo.es/servicios/Ocio,_turismo_y_tiempo_libre</t>
  </si>
  <si>
    <t>http://www.ccoo.es/Mujeres_e_Igualdad/D%C3%ADas_Internacionales</t>
  </si>
  <si>
    <t>Fecha</t>
  </si>
  <si>
    <t>Permisos</t>
  </si>
  <si>
    <t>Día seman</t>
  </si>
  <si>
    <t>Día mes</t>
  </si>
  <si>
    <t>Tardes</t>
  </si>
  <si>
    <t>S.Tardes</t>
  </si>
  <si>
    <t>Dia semana</t>
  </si>
  <si>
    <t>Columna1</t>
  </si>
  <si>
    <r>
      <rPr>
        <b/>
        <sz val="11"/>
        <color theme="1"/>
        <rFont val="Calibri"/>
        <family val="2"/>
        <scheme val="minor"/>
      </rPr>
      <t>¿Sube nuestro salario en 2019?</t>
    </r>
    <r>
      <rPr>
        <sz val="11"/>
        <color theme="1"/>
        <rFont val="Calibri"/>
        <family val="2"/>
        <scheme val="minor"/>
      </rPr>
      <t xml:space="preserve"> De momento, no. El convenio 2015-2018  se encuentra vencido. Dependerá del convenio que se negocie  que haya subida salarial o no, y, si la hay, su cuantía. </t>
    </r>
    <r>
      <rPr>
        <b/>
        <sz val="11"/>
        <color rgb="FFFF0000"/>
        <rFont val="Calibri"/>
        <family val="2"/>
        <scheme val="minor"/>
      </rPr>
      <t>CCOO</t>
    </r>
    <r>
      <rPr>
        <sz val="11"/>
        <color theme="1"/>
        <rFont val="Calibri"/>
        <family val="2"/>
        <scheme val="minor"/>
      </rPr>
      <t>, sindicato mayoritario en el sector gracias a tu ayuda, lucha para lograr el mejor convenio posible.</t>
    </r>
  </si>
  <si>
    <t>1 de mayo: DÍA INTERNACIONAL DEL TRABAJO</t>
  </si>
  <si>
    <t>Participa en los actos de tu localidad</t>
  </si>
  <si>
    <t>Total Filtro</t>
  </si>
  <si>
    <t>Horas formación:</t>
  </si>
  <si>
    <t>Tardes:</t>
  </si>
  <si>
    <t>En la parte superior hay un cuadro de color gris donde podrás comprobar el acumulado de horas anuales de la bolsa de horas para formación que vas realizando y el número de tardes trabajadas según el acuerdo. Recuerda que hay un mínimo de 2 tardes a la semana. Los viernes de todo el año y desde el 15/7 al 14/9 (marcado en azul) es jornada continuada, por lo que no se hacen tardes. Las 100 tardes a realizar al año, se ajustan automáticamente, en la hoja, en función de vacaciones, fiesta mayor, etc. marcados.</t>
  </si>
  <si>
    <t>Click en la pizarra para ver el de tu CCAA</t>
  </si>
  <si>
    <t>PARO DE 2 HORAS POR TURNO</t>
  </si>
  <si>
    <t>Todos los días son 8 de MARZO</t>
  </si>
  <si>
    <t>#8MSiempre #VivasLibresUnidas</t>
  </si>
  <si>
    <t>Tienes la hoja  "FiltrosImprimir" en donde puedes filtrar los datos por fechas o diferentes parámetros, e imprimir los listados que obtengas, para facilitar tu autocontrol.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</si>
</sst>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dddd"/>
    <numFmt numFmtId="166" formatCode="00"/>
    <numFmt numFmtId="167" formatCode="dd/mm/yy"/>
  </numFmts>
  <fonts count="35" x14ac:knownFonts="1">
    <font>
      <sz val="11"/>
      <color theme="1"/>
      <name val="Calibri"/>
      <family val="2"/>
      <scheme val="minor"/>
    </font>
    <font>
      <b/>
      <sz val="11"/>
      <color theme="1"/>
      <name val="Calibri"/>
      <family val="2"/>
      <scheme val="minor"/>
    </font>
    <font>
      <sz val="11"/>
      <color theme="1"/>
      <name val="Verdana"/>
      <family val="2"/>
    </font>
    <font>
      <sz val="10"/>
      <color theme="1"/>
      <name val="Verdana"/>
      <family val="2"/>
    </font>
    <font>
      <b/>
      <u/>
      <sz val="10"/>
      <color theme="1"/>
      <name val="Verdana"/>
      <family val="2"/>
    </font>
    <font>
      <b/>
      <sz val="10"/>
      <color rgb="FFFF0000"/>
      <name val="Verdana"/>
      <family val="2"/>
    </font>
    <font>
      <u/>
      <sz val="11"/>
      <color theme="10"/>
      <name val="Calibri"/>
      <family val="2"/>
      <scheme val="minor"/>
    </font>
    <font>
      <sz val="10"/>
      <color theme="1"/>
      <name val="Calibri"/>
      <family val="2"/>
      <scheme val="minor"/>
    </font>
    <font>
      <sz val="8"/>
      <color theme="1"/>
      <name val="Calibri"/>
      <family val="2"/>
      <scheme val="minor"/>
    </font>
    <font>
      <b/>
      <sz val="14"/>
      <color theme="1"/>
      <name val="Calibri"/>
      <family val="2"/>
      <scheme val="minor"/>
    </font>
    <font>
      <b/>
      <sz val="48"/>
      <color theme="1"/>
      <name val="Calibri"/>
      <family val="2"/>
      <scheme val="minor"/>
    </font>
    <font>
      <b/>
      <sz val="48"/>
      <color theme="1"/>
      <name val="Verdana"/>
      <family val="2"/>
    </font>
    <font>
      <sz val="8"/>
      <color theme="1"/>
      <name val="Verdana"/>
      <family val="2"/>
    </font>
    <font>
      <b/>
      <sz val="10"/>
      <color theme="1"/>
      <name val="Verdana"/>
      <family val="2"/>
    </font>
    <font>
      <b/>
      <i/>
      <sz val="11"/>
      <color theme="1"/>
      <name val="Calibri"/>
      <family val="2"/>
      <scheme val="minor"/>
    </font>
    <font>
      <b/>
      <sz val="11"/>
      <color theme="1"/>
      <name val="Verdana"/>
      <family val="2"/>
    </font>
    <font>
      <b/>
      <sz val="8"/>
      <color theme="1"/>
      <name val="Verdana"/>
      <family val="2"/>
    </font>
    <font>
      <b/>
      <sz val="12"/>
      <color rgb="FFFFFF00"/>
      <name val="Calibri"/>
      <family val="2"/>
      <scheme val="minor"/>
    </font>
    <font>
      <b/>
      <sz val="36"/>
      <color theme="1"/>
      <name val="Calibri"/>
      <family val="2"/>
      <scheme val="minor"/>
    </font>
    <font>
      <b/>
      <sz val="9"/>
      <color theme="1"/>
      <name val="Verdana"/>
      <family val="2"/>
    </font>
    <font>
      <b/>
      <sz val="10"/>
      <color theme="1"/>
      <name val="Calibri"/>
      <family val="2"/>
      <scheme val="minor"/>
    </font>
    <font>
      <u/>
      <sz val="9"/>
      <color theme="10"/>
      <name val="Calibri"/>
      <family val="2"/>
      <scheme val="minor"/>
    </font>
    <font>
      <sz val="9"/>
      <color theme="1"/>
      <name val="Calibri"/>
      <family val="2"/>
      <scheme val="minor"/>
    </font>
    <font>
      <b/>
      <sz val="72"/>
      <color theme="1"/>
      <name val="Calibri"/>
      <family val="2"/>
      <scheme val="minor"/>
    </font>
    <font>
      <b/>
      <sz val="14"/>
      <color theme="1"/>
      <name val="Verdana"/>
      <family val="2"/>
    </font>
    <font>
      <b/>
      <sz val="16"/>
      <color theme="1"/>
      <name val="Calibri"/>
      <family val="2"/>
      <scheme val="minor"/>
    </font>
    <font>
      <b/>
      <sz val="12"/>
      <color theme="1"/>
      <name val="Verdana"/>
      <family val="2"/>
    </font>
    <font>
      <b/>
      <sz val="12"/>
      <color theme="1"/>
      <name val="Calibri"/>
      <family val="2"/>
      <scheme val="minor"/>
    </font>
    <font>
      <b/>
      <sz val="14"/>
      <color rgb="FFFF0000"/>
      <name val="Verdana"/>
      <family val="2"/>
    </font>
    <font>
      <b/>
      <sz val="16"/>
      <color theme="1"/>
      <name val="Verdana"/>
      <family val="2"/>
    </font>
    <font>
      <b/>
      <sz val="16"/>
      <color rgb="FFFF0000"/>
      <name val="Verdana"/>
      <family val="2"/>
    </font>
    <font>
      <b/>
      <sz val="11"/>
      <color rgb="FFFF0000"/>
      <name val="Calibri"/>
      <family val="2"/>
      <scheme val="minor"/>
    </font>
    <font>
      <b/>
      <sz val="12"/>
      <color rgb="FFFF0000"/>
      <name val="Verdana"/>
      <family val="2"/>
    </font>
    <font>
      <b/>
      <sz val="10"/>
      <color rgb="FF7030A0"/>
      <name val="Verdana"/>
      <family val="2"/>
    </font>
    <font>
      <b/>
      <sz val="10"/>
      <color rgb="FFCC0099"/>
      <name val="Verdana"/>
      <family val="2"/>
    </font>
  </fonts>
  <fills count="15">
    <fill>
      <patternFill patternType="none"/>
    </fill>
    <fill>
      <patternFill patternType="gray125"/>
    </fill>
    <fill>
      <patternFill patternType="solid">
        <fgColor theme="0"/>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7" tint="0.79998168889431442"/>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FFCC99"/>
        <bgColor indexed="64"/>
      </patternFill>
    </fill>
    <fill>
      <patternFill patternType="solid">
        <fgColor theme="8" tint="0.59996337778862885"/>
        <bgColor indexed="64"/>
      </patternFill>
    </fill>
  </fills>
  <borders count="6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auto="1"/>
      </left>
      <right style="thin">
        <color auto="1"/>
      </right>
      <top style="thin">
        <color auto="1"/>
      </top>
      <bottom style="thick">
        <color auto="1"/>
      </bottom>
      <diagonal/>
    </border>
    <border>
      <left style="thick">
        <color theme="6" tint="0.79998168889431442"/>
      </left>
      <right/>
      <top style="thick">
        <color theme="6" tint="0.79998168889431442"/>
      </top>
      <bottom/>
      <diagonal/>
    </border>
    <border>
      <left style="thick">
        <color auto="1"/>
      </left>
      <right style="thick">
        <color auto="1"/>
      </right>
      <top/>
      <bottom/>
      <diagonal/>
    </border>
    <border>
      <left style="thick">
        <color auto="1"/>
      </left>
      <right/>
      <top style="medium">
        <color indexed="64"/>
      </top>
      <bottom style="thick">
        <color theme="0" tint="-0.14996795556505021"/>
      </bottom>
      <diagonal/>
    </border>
    <border>
      <left/>
      <right style="thin">
        <color auto="1"/>
      </right>
      <top style="medium">
        <color indexed="64"/>
      </top>
      <bottom style="thick">
        <color theme="0" tint="-0.14996795556505021"/>
      </bottom>
      <diagonal/>
    </border>
    <border>
      <left style="thin">
        <color auto="1"/>
      </left>
      <right style="thin">
        <color auto="1"/>
      </right>
      <top style="medium">
        <color indexed="64"/>
      </top>
      <bottom style="thick">
        <color theme="0" tint="-0.14996795556505021"/>
      </bottom>
      <diagonal/>
    </border>
    <border>
      <left style="thin">
        <color indexed="64"/>
      </left>
      <right/>
      <top style="medium">
        <color indexed="64"/>
      </top>
      <bottom style="thick">
        <color theme="0" tint="-0.14996795556505021"/>
      </bottom>
      <diagonal/>
    </border>
    <border>
      <left/>
      <right/>
      <top style="medium">
        <color indexed="64"/>
      </top>
      <bottom style="thick">
        <color theme="0" tint="-0.14996795556505021"/>
      </bottom>
      <diagonal/>
    </border>
    <border>
      <left style="thin">
        <color auto="1"/>
      </left>
      <right style="thick">
        <color auto="1"/>
      </right>
      <top style="medium">
        <color auto="1"/>
      </top>
      <bottom style="thick">
        <color theme="0" tint="-0.34998626667073579"/>
      </bottom>
      <diagonal/>
    </border>
    <border>
      <left style="thick">
        <color theme="6" tint="0.79998168889431442"/>
      </left>
      <right/>
      <top/>
      <bottom/>
      <diagonal/>
    </border>
    <border>
      <left style="thick">
        <color auto="1"/>
      </left>
      <right/>
      <top style="thick">
        <color theme="0" tint="-0.14996795556505021"/>
      </top>
      <bottom style="thick">
        <color theme="0" tint="-0.14996795556505021"/>
      </bottom>
      <diagonal/>
    </border>
    <border>
      <left/>
      <right style="thin">
        <color auto="1"/>
      </right>
      <top style="thick">
        <color theme="0" tint="-0.14996795556505021"/>
      </top>
      <bottom style="thick">
        <color theme="0" tint="-0.14996795556505021"/>
      </bottom>
      <diagonal/>
    </border>
    <border>
      <left style="thin">
        <color auto="1"/>
      </left>
      <right style="thin">
        <color auto="1"/>
      </right>
      <top style="thick">
        <color theme="0" tint="-0.14996795556505021"/>
      </top>
      <bottom style="thick">
        <color theme="0" tint="-0.14996795556505021"/>
      </bottom>
      <diagonal/>
    </border>
    <border>
      <left style="thin">
        <color indexed="64"/>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style="thin">
        <color auto="1"/>
      </left>
      <right style="thick">
        <color auto="1"/>
      </right>
      <top style="thick">
        <color theme="0" tint="-0.34998626667073579"/>
      </top>
      <bottom style="thick">
        <color theme="0" tint="-0.34998626667073579"/>
      </bottom>
      <diagonal/>
    </border>
    <border>
      <left style="thick">
        <color auto="1"/>
      </left>
      <right style="thick">
        <color auto="1"/>
      </right>
      <top/>
      <bottom style="thick">
        <color theme="0" tint="-0.34998626667073579"/>
      </bottom>
      <diagonal/>
    </border>
    <border>
      <left style="thick">
        <color theme="6" tint="0.79998168889431442"/>
      </left>
      <right/>
      <top/>
      <bottom style="thick">
        <color theme="6" tint="0.39994506668294322"/>
      </bottom>
      <diagonal/>
    </border>
    <border>
      <left/>
      <right/>
      <top style="thick">
        <color theme="6" tint="0.39994506668294322"/>
      </top>
      <bottom/>
      <diagonal/>
    </border>
    <border>
      <left/>
      <right/>
      <top/>
      <bottom style="thick">
        <color theme="6" tint="0.79998168889431442"/>
      </bottom>
      <diagonal/>
    </border>
    <border>
      <left style="thick">
        <color theme="8" tint="0.79998168889431442"/>
      </left>
      <right/>
      <top style="thick">
        <color theme="6" tint="0.39994506668294322"/>
      </top>
      <bottom/>
      <diagonal/>
    </border>
    <border>
      <left style="thick">
        <color theme="8" tint="0.79998168889431442"/>
      </left>
      <right/>
      <top/>
      <bottom/>
      <diagonal/>
    </border>
    <border>
      <left style="thick">
        <color theme="8" tint="0.79998168889431442"/>
      </left>
      <right/>
      <top/>
      <bottom style="thick">
        <color theme="6" tint="0.79998168889431442"/>
      </bottom>
      <diagonal/>
    </border>
    <border>
      <left style="thick">
        <color theme="8" tint="0.79998168889431442"/>
      </left>
      <right/>
      <top/>
      <bottom style="thick">
        <color theme="8" tint="0.39994506668294322"/>
      </bottom>
      <diagonal/>
    </border>
    <border>
      <left style="thick">
        <color auto="1"/>
      </left>
      <right style="thick">
        <color auto="1"/>
      </right>
      <top/>
      <bottom style="thick">
        <color auto="1"/>
      </bottom>
      <diagonal/>
    </border>
    <border>
      <left style="thick">
        <color auto="1"/>
      </left>
      <right/>
      <top style="thick">
        <color theme="0" tint="-0.14996795556505021"/>
      </top>
      <bottom style="thick">
        <color auto="1"/>
      </bottom>
      <diagonal/>
    </border>
    <border>
      <left/>
      <right style="thin">
        <color auto="1"/>
      </right>
      <top style="thick">
        <color theme="0" tint="-0.14996795556505021"/>
      </top>
      <bottom style="thick">
        <color auto="1"/>
      </bottom>
      <diagonal/>
    </border>
    <border>
      <left style="thin">
        <color auto="1"/>
      </left>
      <right style="thin">
        <color auto="1"/>
      </right>
      <top style="thick">
        <color theme="0" tint="-0.14996795556505021"/>
      </top>
      <bottom style="thick">
        <color auto="1"/>
      </bottom>
      <diagonal/>
    </border>
    <border>
      <left style="thin">
        <color indexed="64"/>
      </left>
      <right/>
      <top style="thick">
        <color theme="0" tint="-0.14996795556505021"/>
      </top>
      <bottom style="thick">
        <color auto="1"/>
      </bottom>
      <diagonal/>
    </border>
    <border>
      <left/>
      <right/>
      <top style="thick">
        <color theme="0" tint="-0.14996795556505021"/>
      </top>
      <bottom style="thick">
        <color auto="1"/>
      </bottom>
      <diagonal/>
    </border>
    <border>
      <left style="thin">
        <color auto="1"/>
      </left>
      <right style="thick">
        <color auto="1"/>
      </right>
      <top style="thick">
        <color theme="0" tint="-0.34998626667073579"/>
      </top>
      <bottom style="thick">
        <color auto="1"/>
      </bottom>
      <diagonal/>
    </border>
    <border>
      <left/>
      <right/>
      <top style="thick">
        <color theme="0" tint="-0.14996795556505021"/>
      </top>
      <bottom/>
      <diagonal/>
    </border>
    <border>
      <left/>
      <right/>
      <top/>
      <bottom style="thick">
        <color theme="0" tint="-0.14996795556505021"/>
      </bottom>
      <diagonal/>
    </border>
  </borders>
  <cellStyleXfs count="2">
    <xf numFmtId="0" fontId="0" fillId="0" borderId="0"/>
    <xf numFmtId="0" fontId="6" fillId="0" borderId="0" applyNumberFormat="0" applyFill="0" applyBorder="0" applyAlignment="0" applyProtection="0"/>
  </cellStyleXfs>
  <cellXfs count="228">
    <xf numFmtId="0" fontId="0" fillId="0" borderId="0" xfId="0"/>
    <xf numFmtId="0" fontId="2" fillId="0" borderId="0" xfId="0" applyFont="1"/>
    <xf numFmtId="0" fontId="3" fillId="0" borderId="0" xfId="0" applyFont="1" applyAlignment="1">
      <alignment vertical="top"/>
    </xf>
    <xf numFmtId="0" fontId="0" fillId="0" borderId="0" xfId="0" applyAlignment="1" applyProtection="1">
      <protection hidden="1"/>
    </xf>
    <xf numFmtId="0" fontId="0" fillId="0" borderId="0" xfId="0" applyNumberFormat="1" applyAlignment="1" applyProtection="1">
      <protection hidden="1"/>
    </xf>
    <xf numFmtId="14" fontId="7" fillId="0" borderId="0" xfId="0" applyNumberFormat="1" applyFont="1" applyProtection="1">
      <protection hidden="1"/>
    </xf>
    <xf numFmtId="0" fontId="0" fillId="0" borderId="0" xfId="0" applyAlignment="1" applyProtection="1">
      <alignment horizontal="center" vertical="center"/>
      <protection hidden="1"/>
    </xf>
    <xf numFmtId="0" fontId="1" fillId="0" borderId="0" xfId="0" applyFont="1" applyAlignment="1" applyProtection="1">
      <alignment horizontal="center"/>
      <protection hidden="1"/>
    </xf>
    <xf numFmtId="0" fontId="0" fillId="0" borderId="0" xfId="0" applyProtection="1">
      <protection hidden="1"/>
    </xf>
    <xf numFmtId="0" fontId="8" fillId="0" borderId="0" xfId="0" applyFont="1" applyProtection="1">
      <protection hidden="1"/>
    </xf>
    <xf numFmtId="0" fontId="0" fillId="2" borderId="0" xfId="0" applyFill="1" applyProtection="1">
      <protection hidden="1"/>
    </xf>
    <xf numFmtId="0" fontId="9" fillId="0" borderId="0" xfId="0" applyFont="1" applyFill="1" applyAlignment="1" applyProtection="1">
      <alignment horizontal="left" vertical="center"/>
      <protection hidden="1"/>
    </xf>
    <xf numFmtId="0" fontId="0" fillId="0" borderId="0" xfId="0" applyNumberFormat="1" applyProtection="1">
      <protection hidden="1"/>
    </xf>
    <xf numFmtId="0" fontId="10" fillId="0" borderId="0" xfId="0" applyFont="1" applyAlignment="1" applyProtection="1">
      <alignment horizontal="center" vertical="center"/>
      <protection hidden="1"/>
    </xf>
    <xf numFmtId="0" fontId="0" fillId="3" borderId="1" xfId="0" applyFill="1" applyBorder="1" applyProtection="1">
      <protection hidden="1"/>
    </xf>
    <xf numFmtId="0" fontId="0" fillId="3" borderId="2" xfId="0" applyFill="1" applyBorder="1" applyProtection="1">
      <protection hidden="1"/>
    </xf>
    <xf numFmtId="0" fontId="1" fillId="3" borderId="2" xfId="0" applyFont="1" applyFill="1" applyBorder="1" applyAlignment="1" applyProtection="1">
      <alignment horizontal="center"/>
      <protection hidden="1"/>
    </xf>
    <xf numFmtId="0" fontId="1" fillId="3" borderId="3" xfId="0" applyFont="1" applyFill="1" applyBorder="1" applyAlignment="1" applyProtection="1">
      <alignment horizontal="center"/>
      <protection hidden="1"/>
    </xf>
    <xf numFmtId="0" fontId="11" fillId="0" borderId="0" xfId="0" applyFont="1" applyAlignment="1" applyProtection="1">
      <alignment horizontal="center" vertical="center"/>
      <protection hidden="1"/>
    </xf>
    <xf numFmtId="0" fontId="2" fillId="0" borderId="0" xfId="0" applyFont="1" applyProtection="1">
      <protection hidden="1"/>
    </xf>
    <xf numFmtId="0" fontId="12" fillId="0" borderId="0" xfId="0" applyFont="1" applyProtection="1">
      <protection hidden="1"/>
    </xf>
    <xf numFmtId="0" fontId="13" fillId="3" borderId="0" xfId="0" applyFont="1" applyFill="1" applyBorder="1" applyAlignment="1" applyProtection="1">
      <alignment horizontal="left" vertical="center"/>
      <protection hidden="1"/>
    </xf>
    <xf numFmtId="0" fontId="13" fillId="3" borderId="0" xfId="0" applyFont="1" applyFill="1" applyBorder="1" applyAlignment="1" applyProtection="1">
      <alignment horizontal="center" vertical="center"/>
      <protection hidden="1"/>
    </xf>
    <xf numFmtId="1" fontId="13" fillId="3" borderId="0" xfId="0" applyNumberFormat="1" applyFont="1" applyFill="1" applyBorder="1" applyAlignment="1" applyProtection="1">
      <alignment horizontal="center" vertical="center"/>
      <protection hidden="1"/>
    </xf>
    <xf numFmtId="0" fontId="13" fillId="3" borderId="5" xfId="0" applyNumberFormat="1" applyFont="1" applyFill="1" applyBorder="1" applyAlignment="1" applyProtection="1">
      <alignment horizontal="center" vertical="center"/>
      <protection hidden="1"/>
    </xf>
    <xf numFmtId="0" fontId="14" fillId="0" borderId="0" xfId="0" applyFont="1" applyProtection="1">
      <protection hidden="1"/>
    </xf>
    <xf numFmtId="164" fontId="14" fillId="0" borderId="0" xfId="0" applyNumberFormat="1" applyFont="1" applyAlignment="1" applyProtection="1">
      <alignment horizontal="left"/>
      <protection hidden="1"/>
    </xf>
    <xf numFmtId="0" fontId="11" fillId="0" borderId="0" xfId="0" applyFont="1" applyAlignment="1" applyProtection="1">
      <alignment vertical="center"/>
      <protection hidden="1"/>
    </xf>
    <xf numFmtId="0" fontId="13" fillId="3" borderId="7" xfId="0" applyFont="1" applyFill="1" applyBorder="1" applyAlignment="1" applyProtection="1">
      <alignment horizontal="left" vertical="center"/>
      <protection hidden="1"/>
    </xf>
    <xf numFmtId="0" fontId="13" fillId="3" borderId="7" xfId="0" applyFont="1"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14" fillId="0" borderId="0" xfId="0" applyFont="1" applyAlignment="1" applyProtection="1">
      <alignment horizontal="left"/>
      <protection hidden="1"/>
    </xf>
    <xf numFmtId="0" fontId="15" fillId="4" borderId="9" xfId="0" applyFont="1" applyFill="1" applyBorder="1" applyAlignment="1" applyProtection="1">
      <alignment horizontal="center"/>
      <protection hidden="1"/>
    </xf>
    <xf numFmtId="0" fontId="13" fillId="4" borderId="10" xfId="0" applyFont="1" applyFill="1" applyBorder="1" applyAlignment="1" applyProtection="1">
      <alignment horizontal="center"/>
      <protection hidden="1"/>
    </xf>
    <xf numFmtId="0" fontId="13" fillId="4" borderId="11" xfId="0" applyFont="1" applyFill="1" applyBorder="1" applyAlignment="1" applyProtection="1">
      <alignment horizontal="center"/>
      <protection hidden="1"/>
    </xf>
    <xf numFmtId="0" fontId="15" fillId="0" borderId="0" xfId="0" applyFont="1" applyAlignment="1" applyProtection="1">
      <alignment horizontal="center"/>
      <protection hidden="1"/>
    </xf>
    <xf numFmtId="0" fontId="0" fillId="0" borderId="0" xfId="0" applyFill="1" applyProtection="1">
      <protection hidden="1"/>
    </xf>
    <xf numFmtId="0" fontId="16" fillId="4" borderId="12" xfId="0" applyFont="1" applyFill="1" applyBorder="1" applyAlignment="1" applyProtection="1">
      <alignment horizontal="left" vertical="center"/>
      <protection hidden="1"/>
    </xf>
    <xf numFmtId="0" fontId="3" fillId="5" borderId="13" xfId="0" applyFont="1" applyFill="1" applyBorder="1" applyAlignment="1" applyProtection="1">
      <alignment horizontal="center" vertical="center"/>
      <protection hidden="1"/>
    </xf>
    <xf numFmtId="0" fontId="3" fillId="5" borderId="14" xfId="0" applyFont="1" applyFill="1" applyBorder="1" applyAlignment="1" applyProtection="1">
      <alignment horizontal="center"/>
      <protection hidden="1"/>
    </xf>
    <xf numFmtId="0" fontId="3" fillId="0" borderId="0" xfId="0" applyFont="1" applyProtection="1">
      <protection hidden="1"/>
    </xf>
    <xf numFmtId="0" fontId="3" fillId="2" borderId="0" xfId="0" applyFont="1" applyFill="1" applyProtection="1">
      <protection hidden="1"/>
    </xf>
    <xf numFmtId="2" fontId="0" fillId="0" borderId="0" xfId="0" applyNumberFormat="1" applyProtection="1">
      <protection hidden="1"/>
    </xf>
    <xf numFmtId="0" fontId="17" fillId="6" borderId="15" xfId="1" quotePrefix="1" applyNumberFormat="1" applyFont="1" applyFill="1" applyBorder="1" applyProtection="1">
      <protection hidden="1"/>
    </xf>
    <xf numFmtId="0" fontId="19" fillId="2" borderId="0" xfId="0" applyFont="1" applyFill="1" applyBorder="1" applyAlignment="1" applyProtection="1">
      <alignment horizontal="center" vertical="center" wrapText="1"/>
      <protection hidden="1"/>
    </xf>
    <xf numFmtId="0" fontId="3" fillId="0" borderId="13" xfId="0" applyFont="1" applyFill="1" applyBorder="1" applyAlignment="1" applyProtection="1">
      <alignment horizontal="center" vertical="center"/>
      <protection locked="0" hidden="1"/>
    </xf>
    <xf numFmtId="0" fontId="3" fillId="0" borderId="13" xfId="0" applyFont="1" applyBorder="1" applyAlignment="1" applyProtection="1">
      <alignment horizontal="center" vertical="center"/>
      <protection locked="0" hidden="1"/>
    </xf>
    <xf numFmtId="0" fontId="3" fillId="0" borderId="27" xfId="0" applyFont="1" applyBorder="1" applyAlignment="1" applyProtection="1">
      <alignment horizontal="center" vertical="center"/>
      <protection locked="0" hidden="1"/>
    </xf>
    <xf numFmtId="0" fontId="3" fillId="5" borderId="28" xfId="0" applyFont="1" applyFill="1" applyBorder="1" applyAlignment="1" applyProtection="1">
      <alignment horizontal="center"/>
      <protection hidden="1"/>
    </xf>
    <xf numFmtId="0" fontId="18" fillId="0" borderId="0" xfId="0" applyFont="1" applyAlignment="1" applyProtection="1">
      <alignment horizontal="center" vertical="center"/>
      <protection hidden="1"/>
    </xf>
    <xf numFmtId="0" fontId="18" fillId="0" borderId="0" xfId="0" applyNumberFormat="1" applyFont="1" applyAlignment="1" applyProtection="1">
      <alignment horizontal="center" vertical="center"/>
      <protection hidden="1"/>
    </xf>
    <xf numFmtId="14" fontId="20" fillId="0" borderId="0" xfId="0" applyNumberFormat="1" applyFont="1" applyAlignment="1" applyProtection="1">
      <alignment horizontal="center" vertical="center"/>
      <protection hidden="1"/>
    </xf>
    <xf numFmtId="0" fontId="19" fillId="8" borderId="29" xfId="0" applyFont="1" applyFill="1" applyBorder="1" applyAlignment="1" applyProtection="1">
      <alignment horizontal="right"/>
      <protection hidden="1"/>
    </xf>
    <xf numFmtId="0" fontId="19" fillId="8" borderId="30" xfId="0" applyFont="1" applyFill="1" applyBorder="1" applyAlignment="1" applyProtection="1">
      <alignment horizontal="center"/>
      <protection hidden="1"/>
    </xf>
    <xf numFmtId="0" fontId="19" fillId="8" borderId="31" xfId="0" applyFont="1" applyFill="1" applyBorder="1" applyAlignment="1" applyProtection="1">
      <alignment horizontal="left"/>
      <protection hidden="1"/>
    </xf>
    <xf numFmtId="0" fontId="16" fillId="4" borderId="33" xfId="0" applyFont="1" applyFill="1" applyBorder="1" applyAlignment="1" applyProtection="1">
      <alignment horizontal="left" vertical="center"/>
      <protection hidden="1"/>
    </xf>
    <xf numFmtId="0" fontId="2" fillId="5" borderId="28" xfId="0" applyFont="1" applyFill="1" applyBorder="1" applyAlignment="1" applyProtection="1">
      <alignment horizontal="center" vertical="center"/>
      <protection hidden="1"/>
    </xf>
    <xf numFmtId="2" fontId="7" fillId="0" borderId="0" xfId="0" applyNumberFormat="1" applyFont="1" applyProtection="1">
      <protection hidden="1"/>
    </xf>
    <xf numFmtId="0" fontId="7" fillId="0" borderId="0" xfId="0" applyNumberFormat="1" applyFont="1" applyProtection="1">
      <protection hidden="1"/>
    </xf>
    <xf numFmtId="0" fontId="20" fillId="10" borderId="35" xfId="0" applyFont="1" applyFill="1" applyBorder="1" applyAlignment="1" applyProtection="1">
      <alignment horizontal="center" vertical="center"/>
      <protection hidden="1"/>
    </xf>
    <xf numFmtId="0" fontId="13" fillId="5" borderId="36" xfId="0" applyFont="1" applyFill="1" applyBorder="1" applyAlignment="1" applyProtection="1">
      <alignment horizontal="center"/>
      <protection hidden="1"/>
    </xf>
    <xf numFmtId="165" fontId="3" fillId="5" borderId="37" xfId="0" applyNumberFormat="1" applyFont="1" applyFill="1" applyBorder="1" applyProtection="1">
      <protection hidden="1"/>
    </xf>
    <xf numFmtId="0" fontId="12" fillId="0" borderId="38" xfId="0" applyFont="1" applyBorder="1" applyProtection="1">
      <protection locked="0" hidden="1"/>
    </xf>
    <xf numFmtId="166" fontId="2" fillId="2" borderId="39" xfId="0" applyNumberFormat="1" applyFont="1" applyFill="1" applyBorder="1" applyProtection="1">
      <protection locked="0" hidden="1"/>
    </xf>
    <xf numFmtId="0" fontId="2" fillId="5" borderId="40" xfId="0" applyFont="1" applyFill="1" applyBorder="1" applyProtection="1">
      <protection hidden="1"/>
    </xf>
    <xf numFmtId="166" fontId="2" fillId="2" borderId="37" xfId="0" applyNumberFormat="1" applyFont="1" applyFill="1" applyBorder="1" applyAlignment="1" applyProtection="1">
      <alignment horizontal="left"/>
      <protection locked="0" hidden="1"/>
    </xf>
    <xf numFmtId="0" fontId="2" fillId="2" borderId="37" xfId="0" applyFont="1" applyFill="1" applyBorder="1" applyAlignment="1" applyProtection="1">
      <alignment horizontal="center"/>
      <protection locked="0" hidden="1"/>
    </xf>
    <xf numFmtId="0" fontId="15" fillId="2" borderId="0" xfId="0" applyFont="1" applyFill="1" applyBorder="1" applyAlignment="1" applyProtection="1">
      <alignment horizontal="center" vertical="center" wrapText="1"/>
      <protection hidden="1"/>
    </xf>
    <xf numFmtId="0" fontId="15" fillId="0" borderId="0"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13" fillId="5" borderId="43" xfId="0" applyFont="1" applyFill="1" applyBorder="1" applyAlignment="1" applyProtection="1">
      <alignment horizontal="center"/>
      <protection hidden="1"/>
    </xf>
    <xf numFmtId="165" fontId="3" fillId="5" borderId="44" xfId="0" applyNumberFormat="1" applyFont="1" applyFill="1" applyBorder="1" applyProtection="1">
      <protection hidden="1"/>
    </xf>
    <xf numFmtId="0" fontId="12" fillId="0" borderId="45" xfId="0" applyFont="1" applyBorder="1" applyProtection="1">
      <protection locked="0" hidden="1"/>
    </xf>
    <xf numFmtId="166" fontId="2" fillId="2" borderId="46" xfId="0" applyNumberFormat="1" applyFont="1" applyFill="1" applyBorder="1" applyProtection="1">
      <protection locked="0" hidden="1"/>
    </xf>
    <xf numFmtId="0" fontId="2" fillId="5" borderId="47" xfId="0" applyFont="1" applyFill="1" applyBorder="1" applyProtection="1">
      <protection hidden="1"/>
    </xf>
    <xf numFmtId="166" fontId="2" fillId="2" borderId="44" xfId="0" applyNumberFormat="1" applyFont="1" applyFill="1" applyBorder="1" applyAlignment="1" applyProtection="1">
      <alignment horizontal="left"/>
      <protection locked="0" hidden="1"/>
    </xf>
    <xf numFmtId="0" fontId="2" fillId="2" borderId="44" xfId="0" applyFont="1" applyFill="1" applyBorder="1" applyAlignment="1" applyProtection="1">
      <alignment horizontal="center"/>
      <protection locked="0" hidden="1"/>
    </xf>
    <xf numFmtId="0" fontId="24" fillId="0" borderId="0" xfId="0" applyFont="1" applyBorder="1" applyAlignment="1" applyProtection="1">
      <alignment horizontal="left" vertical="center"/>
      <protection hidden="1"/>
    </xf>
    <xf numFmtId="0" fontId="12" fillId="11" borderId="45" xfId="0" applyFont="1" applyFill="1" applyBorder="1" applyProtection="1">
      <protection locked="0" hidden="1"/>
    </xf>
    <xf numFmtId="166" fontId="2" fillId="11" borderId="46" xfId="0" applyNumberFormat="1" applyFont="1" applyFill="1" applyBorder="1" applyProtection="1">
      <protection locked="0" hidden="1"/>
    </xf>
    <xf numFmtId="0" fontId="2" fillId="11" borderId="47" xfId="0" applyFont="1" applyFill="1" applyBorder="1" applyProtection="1">
      <protection hidden="1"/>
    </xf>
    <xf numFmtId="166" fontId="2" fillId="11" borderId="44" xfId="0" applyNumberFormat="1" applyFont="1" applyFill="1" applyBorder="1" applyAlignment="1" applyProtection="1">
      <alignment horizontal="left"/>
      <protection locked="0" hidden="1"/>
    </xf>
    <xf numFmtId="0" fontId="2" fillId="11" borderId="44" xfId="0" applyFont="1" applyFill="1" applyBorder="1" applyAlignment="1" applyProtection="1">
      <alignment horizontal="center"/>
      <protection locked="0" hidden="1"/>
    </xf>
    <xf numFmtId="0" fontId="13" fillId="0" borderId="0" xfId="0" applyFont="1" applyBorder="1" applyAlignment="1" applyProtection="1">
      <alignment horizontal="left" vertical="center"/>
      <protection hidden="1"/>
    </xf>
    <xf numFmtId="0" fontId="12" fillId="12" borderId="45" xfId="0" applyFont="1" applyFill="1" applyBorder="1" applyProtection="1">
      <protection locked="0" hidden="1"/>
    </xf>
    <xf numFmtId="166" fontId="2" fillId="12" borderId="46" xfId="0" applyNumberFormat="1" applyFont="1" applyFill="1" applyBorder="1" applyProtection="1">
      <protection locked="0" hidden="1"/>
    </xf>
    <xf numFmtId="0" fontId="2" fillId="12" borderId="47" xfId="0" applyFont="1" applyFill="1" applyBorder="1" applyProtection="1">
      <protection hidden="1"/>
    </xf>
    <xf numFmtId="166" fontId="2" fillId="12" borderId="44" xfId="0" applyNumberFormat="1" applyFont="1" applyFill="1" applyBorder="1" applyAlignment="1" applyProtection="1">
      <alignment horizontal="left"/>
      <protection locked="0" hidden="1"/>
    </xf>
    <xf numFmtId="0" fontId="2" fillId="12" borderId="44" xfId="0" applyFont="1" applyFill="1" applyBorder="1" applyAlignment="1" applyProtection="1">
      <alignment horizontal="center"/>
      <protection locked="0" hidden="1"/>
    </xf>
    <xf numFmtId="0" fontId="20" fillId="10" borderId="49" xfId="0" applyFont="1" applyFill="1" applyBorder="1" applyAlignment="1" applyProtection="1">
      <alignment horizontal="center" vertical="center"/>
      <protection hidden="1"/>
    </xf>
    <xf numFmtId="0" fontId="25" fillId="0" borderId="0" xfId="0" applyFont="1" applyAlignment="1" applyProtection="1">
      <alignment vertical="center"/>
      <protection hidden="1"/>
    </xf>
    <xf numFmtId="0" fontId="24" fillId="0" borderId="0"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0" fillId="0" borderId="0" xfId="0" applyAlignment="1" applyProtection="1">
      <alignment horizontal="center" vertical="center" wrapText="1"/>
      <protection hidden="1"/>
    </xf>
    <xf numFmtId="2" fontId="0" fillId="0" borderId="0" xfId="0" applyNumberFormat="1" applyAlignment="1" applyProtection="1">
      <alignment wrapText="1"/>
      <protection hidden="1"/>
    </xf>
    <xf numFmtId="0" fontId="0" fillId="0" borderId="0" xfId="0" applyAlignment="1" applyProtection="1">
      <alignment wrapText="1"/>
      <protection hidden="1"/>
    </xf>
    <xf numFmtId="0" fontId="27" fillId="0" borderId="0" xfId="0" applyFont="1" applyAlignment="1" applyProtection="1">
      <alignment vertical="center"/>
      <protection hidden="1"/>
    </xf>
    <xf numFmtId="0" fontId="3" fillId="0" borderId="0" xfId="0" applyFont="1" applyAlignment="1" applyProtection="1">
      <alignment horizontal="left" vertical="center"/>
      <protection hidden="1"/>
    </xf>
    <xf numFmtId="0" fontId="29" fillId="0" borderId="0" xfId="0" applyFont="1" applyBorder="1" applyAlignment="1" applyProtection="1">
      <alignment horizontal="left" vertical="center"/>
      <protection hidden="1"/>
    </xf>
    <xf numFmtId="0" fontId="6" fillId="0" borderId="0" xfId="1" applyBorder="1" applyAlignment="1" applyProtection="1">
      <alignment horizontal="left" vertical="center"/>
      <protection hidden="1"/>
    </xf>
    <xf numFmtId="0" fontId="12" fillId="0" borderId="45" xfId="0" applyFont="1" applyFill="1" applyBorder="1" applyProtection="1">
      <protection locked="0" hidden="1"/>
    </xf>
    <xf numFmtId="166" fontId="2" fillId="0" borderId="46" xfId="0" applyNumberFormat="1" applyFont="1" applyFill="1" applyBorder="1" applyProtection="1">
      <protection locked="0" hidden="1"/>
    </xf>
    <xf numFmtId="166" fontId="2" fillId="0" borderId="44" xfId="0" applyNumberFormat="1" applyFont="1" applyFill="1" applyBorder="1" applyAlignment="1" applyProtection="1">
      <alignment horizontal="left"/>
      <protection locked="0" hidden="1"/>
    </xf>
    <xf numFmtId="0" fontId="2" fillId="0" borderId="44" xfId="0" applyFont="1" applyFill="1" applyBorder="1" applyAlignment="1" applyProtection="1">
      <alignment horizontal="center"/>
      <protection locked="0" hidden="1"/>
    </xf>
    <xf numFmtId="0" fontId="20" fillId="10" borderId="57" xfId="0" applyFont="1" applyFill="1" applyBorder="1" applyAlignment="1" applyProtection="1">
      <alignment horizontal="center" vertical="center"/>
      <protection hidden="1"/>
    </xf>
    <xf numFmtId="0" fontId="13" fillId="5" borderId="58" xfId="0" applyFont="1" applyFill="1" applyBorder="1" applyAlignment="1" applyProtection="1">
      <alignment horizontal="center"/>
      <protection hidden="1"/>
    </xf>
    <xf numFmtId="165" fontId="3" fillId="5" borderId="59" xfId="0" applyNumberFormat="1" applyFont="1" applyFill="1" applyBorder="1" applyProtection="1">
      <protection hidden="1"/>
    </xf>
    <xf numFmtId="0" fontId="12" fillId="0" borderId="60" xfId="0" applyFont="1" applyBorder="1" applyProtection="1">
      <protection locked="0" hidden="1"/>
    </xf>
    <xf numFmtId="166" fontId="2" fillId="2" borderId="61" xfId="0" applyNumberFormat="1" applyFont="1" applyFill="1" applyBorder="1" applyProtection="1">
      <protection locked="0" hidden="1"/>
    </xf>
    <xf numFmtId="0" fontId="2" fillId="5" borderId="62" xfId="0" applyFont="1" applyFill="1" applyBorder="1" applyProtection="1">
      <protection hidden="1"/>
    </xf>
    <xf numFmtId="166" fontId="2" fillId="2" borderId="59" xfId="0" applyNumberFormat="1" applyFont="1" applyFill="1" applyBorder="1" applyAlignment="1" applyProtection="1">
      <alignment horizontal="left"/>
      <protection locked="0" hidden="1"/>
    </xf>
    <xf numFmtId="0" fontId="2" fillId="2" borderId="60" xfId="0" applyFont="1" applyFill="1" applyBorder="1" applyAlignment="1" applyProtection="1">
      <alignment horizontal="center"/>
      <protection locked="0" hidden="1"/>
    </xf>
    <xf numFmtId="0" fontId="25" fillId="0" borderId="0" xfId="0" applyFont="1" applyAlignment="1" applyProtection="1">
      <alignment horizontal="center" vertical="center" textRotation="90"/>
      <protection hidden="1"/>
    </xf>
    <xf numFmtId="0" fontId="2" fillId="2" borderId="0" xfId="0" applyFont="1" applyFill="1" applyProtection="1">
      <protection hidden="1"/>
    </xf>
    <xf numFmtId="0" fontId="26" fillId="0" borderId="0" xfId="0" applyFont="1" applyAlignment="1" applyProtection="1">
      <alignment horizontal="center" vertical="center"/>
      <protection hidden="1"/>
    </xf>
    <xf numFmtId="167" fontId="2" fillId="0" borderId="0" xfId="0" applyNumberFormat="1" applyFont="1" applyProtection="1">
      <protection hidden="1"/>
    </xf>
    <xf numFmtId="0" fontId="7" fillId="0" borderId="0" xfId="0" applyFont="1" applyProtection="1">
      <protection hidden="1"/>
    </xf>
    <xf numFmtId="0" fontId="0" fillId="0" borderId="0" xfId="0" applyFont="1" applyBorder="1" applyAlignment="1" applyProtection="1">
      <alignment horizontal="center" vertical="center" wrapText="1"/>
      <protection hidden="1"/>
    </xf>
    <xf numFmtId="0" fontId="0" fillId="0" borderId="0" xfId="0" applyNumberFormat="1" applyFont="1" applyBorder="1" applyAlignment="1" applyProtection="1">
      <alignment horizontal="center" vertical="center" wrapText="1"/>
      <protection hidden="1"/>
    </xf>
    <xf numFmtId="0" fontId="0" fillId="5" borderId="0" xfId="0" applyFont="1" applyFill="1" applyBorder="1" applyAlignment="1" applyProtection="1">
      <alignment horizontal="center"/>
      <protection hidden="1"/>
    </xf>
    <xf numFmtId="165" fontId="0" fillId="5" borderId="0" xfId="0" applyNumberFormat="1" applyFont="1" applyFill="1" applyBorder="1" applyProtection="1">
      <protection hidden="1"/>
    </xf>
    <xf numFmtId="0" fontId="13" fillId="5" borderId="65" xfId="0" applyFont="1" applyFill="1" applyBorder="1" applyAlignment="1" applyProtection="1">
      <alignment horizontal="center"/>
      <protection hidden="1"/>
    </xf>
    <xf numFmtId="165" fontId="3" fillId="5" borderId="65" xfId="0" applyNumberFormat="1" applyFont="1" applyFill="1" applyBorder="1" applyProtection="1">
      <protection hidden="1"/>
    </xf>
    <xf numFmtId="0" fontId="13" fillId="5" borderId="47" xfId="0" applyFont="1" applyFill="1" applyBorder="1" applyAlignment="1" applyProtection="1">
      <alignment horizontal="center"/>
      <protection hidden="1"/>
    </xf>
    <xf numFmtId="165" fontId="3" fillId="5" borderId="47" xfId="0" applyNumberFormat="1" applyFont="1" applyFill="1" applyBorder="1" applyProtection="1">
      <protection hidden="1"/>
    </xf>
    <xf numFmtId="0" fontId="13" fillId="5" borderId="64" xfId="0" applyFont="1" applyFill="1" applyBorder="1" applyAlignment="1" applyProtection="1">
      <alignment horizontal="center"/>
      <protection hidden="1"/>
    </xf>
    <xf numFmtId="165" fontId="3" fillId="5" borderId="64" xfId="0" applyNumberFormat="1" applyFont="1" applyFill="1" applyBorder="1" applyProtection="1">
      <protection hidden="1"/>
    </xf>
    <xf numFmtId="0" fontId="13" fillId="5" borderId="0" xfId="0" applyFont="1" applyFill="1" applyBorder="1" applyAlignment="1" applyProtection="1">
      <alignment horizontal="center"/>
      <protection hidden="1"/>
    </xf>
    <xf numFmtId="165" fontId="3" fillId="5" borderId="0" xfId="0" applyNumberFormat="1" applyFont="1" applyFill="1" applyBorder="1" applyProtection="1">
      <protection hidden="1"/>
    </xf>
    <xf numFmtId="0" fontId="0" fillId="0" borderId="0" xfId="0" applyBorder="1" applyAlignment="1" applyProtection="1">
      <alignment horizontal="center" vertical="center" wrapText="1"/>
      <protection hidden="1"/>
    </xf>
    <xf numFmtId="0" fontId="13" fillId="5" borderId="62" xfId="0" applyFont="1" applyFill="1" applyBorder="1" applyAlignment="1" applyProtection="1">
      <alignment horizontal="center"/>
      <protection hidden="1"/>
    </xf>
    <xf numFmtId="165" fontId="3" fillId="5" borderId="62" xfId="0" applyNumberFormat="1" applyFont="1" applyFill="1" applyBorder="1" applyProtection="1">
      <protection hidden="1"/>
    </xf>
    <xf numFmtId="0" fontId="20" fillId="10" borderId="0" xfId="0" applyFont="1" applyFill="1" applyAlignment="1" applyProtection="1">
      <alignment horizontal="center" vertical="center"/>
      <protection hidden="1"/>
    </xf>
    <xf numFmtId="0" fontId="3" fillId="5" borderId="0" xfId="0" applyFont="1" applyFill="1" applyBorder="1" applyProtection="1">
      <protection hidden="1"/>
    </xf>
    <xf numFmtId="0" fontId="0" fillId="0" borderId="0" xfId="0" applyFill="1" applyAlignment="1">
      <alignment wrapText="1"/>
    </xf>
    <xf numFmtId="0" fontId="2" fillId="0" borderId="0" xfId="0" applyFont="1" applyFill="1" applyAlignment="1" applyProtection="1">
      <alignment horizontal="left" vertical="center" wrapText="1"/>
      <protection hidden="1"/>
    </xf>
    <xf numFmtId="0" fontId="3" fillId="0" borderId="0" xfId="0" applyFont="1" applyBorder="1" applyAlignment="1" applyProtection="1">
      <alignment horizontal="left" vertical="center"/>
      <protection hidden="1"/>
    </xf>
    <xf numFmtId="0" fontId="24" fillId="0" borderId="0" xfId="0" applyFont="1" applyFill="1" applyBorder="1" applyAlignment="1" applyProtection="1">
      <alignment horizontal="left" vertical="center" wrapText="1"/>
      <protection hidden="1"/>
    </xf>
    <xf numFmtId="0" fontId="0" fillId="0" borderId="0" xfId="0" applyFont="1" applyFill="1" applyBorder="1" applyAlignment="1" applyProtection="1">
      <alignment horizontal="center"/>
      <protection hidden="1"/>
    </xf>
    <xf numFmtId="0" fontId="2" fillId="0" borderId="65" xfId="0" applyFont="1" applyFill="1" applyBorder="1" applyAlignment="1" applyProtection="1">
      <alignment horizontal="center"/>
      <protection hidden="1"/>
    </xf>
    <xf numFmtId="0" fontId="2" fillId="0" borderId="47" xfId="0" applyFont="1" applyFill="1" applyBorder="1" applyAlignment="1" applyProtection="1">
      <alignment horizontal="center"/>
      <protection hidden="1"/>
    </xf>
    <xf numFmtId="0" fontId="2" fillId="0" borderId="64" xfId="0" applyFont="1" applyFill="1" applyBorder="1" applyAlignment="1" applyProtection="1">
      <alignment horizontal="center"/>
      <protection hidden="1"/>
    </xf>
    <xf numFmtId="0" fontId="2" fillId="0" borderId="0" xfId="0" applyFont="1" applyFill="1" applyBorder="1" applyAlignment="1" applyProtection="1">
      <alignment horizontal="center"/>
      <protection hidden="1"/>
    </xf>
    <xf numFmtId="0" fontId="2" fillId="0" borderId="62" xfId="0" applyFont="1" applyFill="1" applyBorder="1" applyAlignment="1" applyProtection="1">
      <alignment horizontal="center"/>
      <protection hidden="1"/>
    </xf>
    <xf numFmtId="14" fontId="0" fillId="0" borderId="0" xfId="0" applyNumberFormat="1" applyFont="1" applyFill="1" applyBorder="1" applyProtection="1">
      <protection hidden="1"/>
    </xf>
    <xf numFmtId="165" fontId="0" fillId="0" borderId="0" xfId="0" applyNumberFormat="1" applyFont="1" applyFill="1" applyBorder="1" applyProtection="1">
      <protection hidden="1"/>
    </xf>
    <xf numFmtId="0" fontId="0" fillId="0" borderId="0" xfId="0" applyNumberFormat="1" applyFont="1" applyFill="1" applyBorder="1" applyProtection="1">
      <protection hidden="1"/>
    </xf>
    <xf numFmtId="0" fontId="0" fillId="0" borderId="0" xfId="0" applyFont="1" applyFill="1" applyBorder="1" applyAlignment="1" applyProtection="1">
      <alignment horizontal="center" vertical="center" wrapText="1"/>
      <protection hidden="1"/>
    </xf>
    <xf numFmtId="0" fontId="13" fillId="3" borderId="0" xfId="0" applyFont="1" applyFill="1" applyBorder="1" applyAlignment="1" applyProtection="1">
      <alignment horizontal="left" vertical="center"/>
      <protection hidden="1"/>
    </xf>
    <xf numFmtId="0" fontId="13" fillId="3" borderId="7" xfId="0" applyFont="1" applyFill="1" applyBorder="1" applyAlignment="1" applyProtection="1">
      <alignment horizontal="left" vertical="center"/>
      <protection hidden="1"/>
    </xf>
    <xf numFmtId="0" fontId="18"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7" fillId="0" borderId="0" xfId="0" applyFont="1" applyAlignment="1" applyProtection="1">
      <alignment horizontal="center" vertical="center"/>
      <protection hidden="1"/>
    </xf>
    <xf numFmtId="0" fontId="13" fillId="3" borderId="5" xfId="0" applyFont="1" applyFill="1" applyBorder="1" applyAlignment="1" applyProtection="1">
      <alignment horizontal="center" vertical="center"/>
      <protection hidden="1"/>
    </xf>
    <xf numFmtId="0" fontId="0" fillId="0" borderId="0" xfId="0" applyFont="1" applyFill="1" applyBorder="1" applyProtection="1">
      <protection hidden="1"/>
    </xf>
    <xf numFmtId="166" fontId="0" fillId="0" borderId="0" xfId="0" applyNumberFormat="1" applyFont="1" applyFill="1" applyBorder="1" applyAlignment="1" applyProtection="1">
      <alignment horizontal="center" vertical="center"/>
      <protection hidden="1"/>
    </xf>
    <xf numFmtId="166" fontId="0" fillId="0" borderId="65" xfId="0" applyNumberFormat="1" applyFont="1" applyFill="1" applyBorder="1" applyAlignment="1" applyProtection="1">
      <alignment horizontal="center"/>
      <protection hidden="1"/>
    </xf>
    <xf numFmtId="166" fontId="0" fillId="0" borderId="65" xfId="0" applyNumberFormat="1" applyFont="1" applyFill="1" applyBorder="1" applyAlignment="1" applyProtection="1">
      <alignment horizontal="center" vertical="center"/>
      <protection hidden="1"/>
    </xf>
    <xf numFmtId="166" fontId="0" fillId="0" borderId="47" xfId="0" applyNumberFormat="1" applyFont="1" applyFill="1" applyBorder="1" applyAlignment="1" applyProtection="1">
      <alignment horizontal="center"/>
      <protection hidden="1"/>
    </xf>
    <xf numFmtId="166" fontId="0" fillId="0" borderId="47" xfId="0" applyNumberFormat="1" applyFont="1" applyFill="1" applyBorder="1" applyAlignment="1" applyProtection="1">
      <alignment horizontal="center" vertical="center"/>
      <protection hidden="1"/>
    </xf>
    <xf numFmtId="166" fontId="0" fillId="0" borderId="64" xfId="0" applyNumberFormat="1" applyFont="1" applyFill="1" applyBorder="1" applyAlignment="1" applyProtection="1">
      <alignment horizontal="center"/>
      <protection hidden="1"/>
    </xf>
    <xf numFmtId="166" fontId="0" fillId="0" borderId="64" xfId="0" applyNumberFormat="1" applyFont="1" applyFill="1" applyBorder="1" applyAlignment="1" applyProtection="1">
      <alignment horizontal="center" vertical="center"/>
      <protection hidden="1"/>
    </xf>
    <xf numFmtId="166" fontId="0" fillId="0" borderId="0" xfId="0" applyNumberFormat="1" applyFont="1" applyFill="1" applyBorder="1" applyAlignment="1" applyProtection="1">
      <alignment horizontal="center"/>
      <protection hidden="1"/>
    </xf>
    <xf numFmtId="0" fontId="12" fillId="0" borderId="40" xfId="0" applyFont="1" applyFill="1" applyBorder="1" applyProtection="1">
      <protection hidden="1"/>
    </xf>
    <xf numFmtId="0" fontId="12" fillId="0" borderId="18" xfId="0" applyFont="1" applyFill="1" applyBorder="1" applyProtection="1">
      <protection hidden="1"/>
    </xf>
    <xf numFmtId="0" fontId="12" fillId="0" borderId="65" xfId="0" applyFont="1" applyFill="1" applyBorder="1" applyProtection="1">
      <protection hidden="1"/>
    </xf>
    <xf numFmtId="166" fontId="0" fillId="0" borderId="62" xfId="0" applyNumberFormat="1" applyFont="1" applyFill="1" applyBorder="1" applyAlignment="1" applyProtection="1">
      <alignment horizontal="center"/>
      <protection hidden="1"/>
    </xf>
    <xf numFmtId="166" fontId="0" fillId="0" borderId="62" xfId="0" applyNumberFormat="1" applyFont="1" applyFill="1" applyBorder="1" applyAlignment="1" applyProtection="1">
      <alignment horizontal="center" vertical="center"/>
      <protection hidden="1"/>
    </xf>
    <xf numFmtId="0" fontId="12" fillId="0" borderId="0" xfId="0" applyFont="1" applyBorder="1" applyAlignment="1" applyProtection="1">
      <alignment horizontal="right"/>
      <protection hidden="1"/>
    </xf>
    <xf numFmtId="0" fontId="2" fillId="2" borderId="0" xfId="0" applyFont="1" applyFill="1" applyBorder="1" applyProtection="1">
      <protection hidden="1"/>
    </xf>
    <xf numFmtId="0" fontId="2" fillId="2" borderId="0" xfId="0" applyFont="1" applyFill="1" applyBorder="1" applyAlignment="1" applyProtection="1">
      <alignment horizontal="left"/>
      <protection hidden="1"/>
    </xf>
    <xf numFmtId="0" fontId="0" fillId="0" borderId="0" xfId="0" applyAlignment="1" applyProtection="1">
      <alignment horizontal="right"/>
      <protection hidden="1"/>
    </xf>
    <xf numFmtId="0" fontId="3" fillId="0" borderId="13" xfId="0" applyFont="1" applyFill="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0" fillId="0" borderId="0" xfId="0" applyFill="1" applyAlignment="1" applyProtection="1">
      <alignment wrapText="1"/>
      <protection hidden="1"/>
    </xf>
    <xf numFmtId="0" fontId="2" fillId="0" borderId="0" xfId="0" applyFont="1" applyAlignment="1" applyProtection="1">
      <alignment horizontal="center"/>
      <protection hidden="1"/>
    </xf>
    <xf numFmtId="0" fontId="0" fillId="0" borderId="0" xfId="0" applyNumberFormat="1" applyFont="1" applyFill="1" applyBorder="1" applyAlignment="1" applyProtection="1">
      <alignment horizontal="center"/>
      <protection hidden="1"/>
    </xf>
    <xf numFmtId="0" fontId="3" fillId="0" borderId="0" xfId="0" applyFont="1" applyAlignment="1">
      <alignment horizontal="justify" vertical="top" wrapText="1"/>
    </xf>
    <xf numFmtId="0" fontId="3" fillId="0" borderId="0" xfId="0" applyFont="1" applyAlignment="1">
      <alignment horizontal="justify" vertical="top"/>
    </xf>
    <xf numFmtId="0" fontId="0" fillId="0" borderId="0" xfId="0" applyAlignment="1">
      <alignment horizontal="justify" vertical="top"/>
    </xf>
    <xf numFmtId="0" fontId="0" fillId="0" borderId="0" xfId="0" applyAlignment="1">
      <alignment horizontal="justify" vertical="top" wrapText="1"/>
    </xf>
    <xf numFmtId="0" fontId="0" fillId="0" borderId="0" xfId="0" applyAlignment="1" applyProtection="1">
      <alignment horizontal="center" vertical="center"/>
      <protection hidden="1"/>
    </xf>
    <xf numFmtId="0" fontId="15" fillId="5" borderId="48" xfId="0" applyFont="1" applyFill="1" applyBorder="1" applyAlignment="1" applyProtection="1">
      <alignment horizontal="center" vertical="center" wrapText="1"/>
      <protection hidden="1"/>
    </xf>
    <xf numFmtId="0" fontId="0" fillId="0" borderId="63" xfId="0" applyBorder="1" applyAlignment="1" applyProtection="1">
      <alignment horizontal="center" vertical="center" wrapText="1"/>
      <protection hidden="1"/>
    </xf>
    <xf numFmtId="0" fontId="0" fillId="0" borderId="48" xfId="0" applyBorder="1" applyAlignment="1" applyProtection="1">
      <alignment horizontal="center" vertical="center" wrapText="1"/>
      <protection hidden="1"/>
    </xf>
    <xf numFmtId="0" fontId="23" fillId="14" borderId="54" xfId="0" applyNumberFormat="1" applyFont="1" applyFill="1" applyBorder="1" applyAlignment="1" applyProtection="1">
      <alignment horizontal="center" vertical="center" textRotation="90" wrapText="1"/>
      <protection hidden="1"/>
    </xf>
    <xf numFmtId="0" fontId="23" fillId="14" borderId="56" xfId="0" applyNumberFormat="1" applyFont="1" applyFill="1" applyBorder="1" applyAlignment="1" applyProtection="1">
      <alignment horizontal="center" vertical="center" textRotation="90" wrapText="1"/>
      <protection hidden="1"/>
    </xf>
    <xf numFmtId="0" fontId="23" fillId="9" borderId="34" xfId="0" applyNumberFormat="1" applyFont="1" applyFill="1" applyBorder="1" applyAlignment="1" applyProtection="1">
      <alignment horizontal="center" vertical="center" textRotation="90"/>
      <protection hidden="1"/>
    </xf>
    <xf numFmtId="0" fontId="0" fillId="9" borderId="42" xfId="0" applyFill="1" applyBorder="1" applyAlignment="1" applyProtection="1">
      <alignment horizontal="center" vertical="center" textRotation="90"/>
      <protection hidden="1"/>
    </xf>
    <xf numFmtId="0" fontId="23" fillId="14" borderId="55" xfId="0" applyNumberFormat="1" applyFont="1" applyFill="1" applyBorder="1" applyAlignment="1" applyProtection="1">
      <alignment horizontal="center" vertical="center" textRotation="90" wrapText="1"/>
      <protection hidden="1"/>
    </xf>
    <xf numFmtId="0" fontId="23" fillId="14" borderId="53" xfId="0" applyNumberFormat="1" applyFont="1" applyFill="1" applyBorder="1" applyAlignment="1" applyProtection="1">
      <alignment horizontal="center" vertical="center" textRotation="90" wrapText="1"/>
      <protection hidden="1"/>
    </xf>
    <xf numFmtId="0" fontId="0" fillId="9" borderId="50" xfId="0" applyFill="1" applyBorder="1" applyAlignment="1" applyProtection="1">
      <alignment horizontal="center" vertical="center" textRotation="90"/>
      <protection hidden="1"/>
    </xf>
    <xf numFmtId="0" fontId="23" fillId="14" borderId="51" xfId="0" applyNumberFormat="1" applyFont="1" applyFill="1" applyBorder="1" applyAlignment="1" applyProtection="1">
      <alignment horizontal="center" vertical="center" textRotation="90" wrapText="1"/>
      <protection hidden="1"/>
    </xf>
    <xf numFmtId="0" fontId="0" fillId="14" borderId="0" xfId="0" applyFill="1" applyBorder="1" applyAlignment="1" applyProtection="1">
      <alignment horizontal="center" vertical="center" textRotation="90" wrapText="1"/>
      <protection hidden="1"/>
    </xf>
    <xf numFmtId="0" fontId="0" fillId="14" borderId="52" xfId="0" applyFill="1" applyBorder="1" applyAlignment="1" applyProtection="1">
      <alignment horizontal="center" vertical="center" textRotation="90" wrapText="1"/>
      <protection hidden="1"/>
    </xf>
    <xf numFmtId="0" fontId="27" fillId="0" borderId="0" xfId="0" applyFont="1" applyAlignment="1" applyProtection="1">
      <alignment horizontal="center" vertical="center"/>
      <protection hidden="1"/>
    </xf>
    <xf numFmtId="0" fontId="21" fillId="2" borderId="1" xfId="1" applyFont="1" applyFill="1" applyBorder="1" applyAlignment="1" applyProtection="1">
      <alignment vertical="center"/>
      <protection hidden="1"/>
    </xf>
    <xf numFmtId="0" fontId="22" fillId="0" borderId="2" xfId="0" applyFont="1" applyBorder="1" applyAlignment="1" applyProtection="1">
      <alignment vertical="center"/>
      <protection hidden="1"/>
    </xf>
    <xf numFmtId="0" fontId="15" fillId="5" borderId="41" xfId="0" applyFont="1" applyFill="1" applyBorder="1" applyAlignment="1" applyProtection="1">
      <alignment horizontal="center" vertical="center" wrapText="1"/>
      <protection hidden="1"/>
    </xf>
    <xf numFmtId="0" fontId="0" fillId="13" borderId="0" xfId="0" applyFont="1" applyFill="1" applyBorder="1" applyAlignment="1" applyProtection="1">
      <alignment horizontal="left" vertical="center" wrapText="1"/>
      <protection hidden="1"/>
    </xf>
    <xf numFmtId="0" fontId="0" fillId="0" borderId="0" xfId="0" applyFont="1" applyAlignment="1">
      <alignment wrapText="1"/>
    </xf>
    <xf numFmtId="0" fontId="13" fillId="3" borderId="4" xfId="0" applyFont="1" applyFill="1" applyBorder="1" applyAlignment="1" applyProtection="1">
      <alignment horizontal="left" vertical="center"/>
      <protection hidden="1"/>
    </xf>
    <xf numFmtId="0" fontId="13" fillId="3" borderId="0" xfId="0" applyFont="1" applyFill="1" applyBorder="1" applyAlignment="1" applyProtection="1">
      <alignment horizontal="left" vertical="center"/>
      <protection hidden="1"/>
    </xf>
    <xf numFmtId="0" fontId="13" fillId="3" borderId="6" xfId="0" applyFont="1" applyFill="1" applyBorder="1" applyAlignment="1" applyProtection="1">
      <alignment horizontal="left" vertical="center"/>
      <protection hidden="1"/>
    </xf>
    <xf numFmtId="0" fontId="13" fillId="3" borderId="7" xfId="0" applyFont="1" applyFill="1" applyBorder="1" applyAlignment="1" applyProtection="1">
      <alignment horizontal="left" vertical="center"/>
      <protection hidden="1"/>
    </xf>
    <xf numFmtId="0" fontId="18" fillId="0" borderId="0" xfId="0" applyFont="1" applyAlignment="1" applyProtection="1">
      <alignment horizontal="center" vertical="center"/>
      <protection hidden="1"/>
    </xf>
    <xf numFmtId="0" fontId="19" fillId="7" borderId="16" xfId="0" applyFont="1" applyFill="1" applyBorder="1" applyAlignment="1" applyProtection="1">
      <alignment horizontal="center" vertical="center" textRotation="90"/>
      <protection hidden="1"/>
    </xf>
    <xf numFmtId="0" fontId="19" fillId="7" borderId="16" xfId="0" applyFont="1" applyFill="1" applyBorder="1" applyAlignment="1" applyProtection="1">
      <alignment horizontal="center" vertical="center" textRotation="90" wrapText="1"/>
      <protection hidden="1"/>
    </xf>
    <xf numFmtId="0" fontId="19" fillId="7" borderId="17" xfId="0" applyFont="1" applyFill="1" applyBorder="1" applyAlignment="1" applyProtection="1">
      <alignment horizontal="center" vertical="center" wrapText="1"/>
      <protection hidden="1"/>
    </xf>
    <xf numFmtId="0" fontId="19" fillId="7" borderId="18" xfId="0" applyFont="1" applyFill="1" applyBorder="1" applyAlignment="1" applyProtection="1">
      <alignment horizontal="center" vertical="center" wrapText="1"/>
      <protection hidden="1"/>
    </xf>
    <xf numFmtId="0" fontId="19" fillId="7" borderId="19" xfId="0" applyFont="1" applyFill="1" applyBorder="1" applyAlignment="1" applyProtection="1">
      <alignment horizontal="center" vertical="center" wrapText="1"/>
      <protection hidden="1"/>
    </xf>
    <xf numFmtId="0" fontId="19" fillId="7" borderId="21" xfId="0" applyFont="1" applyFill="1" applyBorder="1" applyAlignment="1" applyProtection="1">
      <alignment horizontal="center" vertical="center" wrapText="1"/>
      <protection hidden="1"/>
    </xf>
    <xf numFmtId="0" fontId="19" fillId="7" borderId="0" xfId="0" applyFont="1" applyFill="1" applyBorder="1" applyAlignment="1" applyProtection="1">
      <alignment horizontal="center" vertical="center" wrapText="1"/>
      <protection hidden="1"/>
    </xf>
    <xf numFmtId="0" fontId="19" fillId="7" borderId="22" xfId="0" applyFont="1" applyFill="1" applyBorder="1" applyAlignment="1" applyProtection="1">
      <alignment horizontal="center" vertical="center" wrapText="1"/>
      <protection hidden="1"/>
    </xf>
    <xf numFmtId="0" fontId="19" fillId="7" borderId="24" xfId="0" applyFont="1" applyFill="1" applyBorder="1" applyAlignment="1" applyProtection="1">
      <alignment horizontal="center" vertical="center" wrapText="1"/>
      <protection hidden="1"/>
    </xf>
    <xf numFmtId="0" fontId="19" fillId="7" borderId="25" xfId="0" applyFont="1" applyFill="1" applyBorder="1" applyAlignment="1" applyProtection="1">
      <alignment horizontal="center" vertical="center" wrapText="1"/>
      <protection hidden="1"/>
    </xf>
    <xf numFmtId="0" fontId="19" fillId="7" borderId="26" xfId="0" applyFont="1" applyFill="1" applyBorder="1" applyAlignment="1" applyProtection="1">
      <alignment horizontal="center" vertical="center" wrapText="1"/>
      <protection hidden="1"/>
    </xf>
    <xf numFmtId="0" fontId="19" fillId="7" borderId="20" xfId="0" applyFont="1" applyFill="1" applyBorder="1" applyAlignment="1" applyProtection="1">
      <alignment horizontal="center" vertical="center" textRotation="90" wrapText="1"/>
      <protection hidden="1"/>
    </xf>
    <xf numFmtId="0" fontId="19" fillId="7" borderId="23" xfId="0" applyFont="1" applyFill="1" applyBorder="1" applyAlignment="1" applyProtection="1">
      <alignment horizontal="center" vertical="center" textRotation="90" wrapText="1"/>
      <protection hidden="1"/>
    </xf>
    <xf numFmtId="0" fontId="19" fillId="7" borderId="32" xfId="0" applyFont="1" applyFill="1" applyBorder="1" applyAlignment="1" applyProtection="1">
      <alignment horizontal="center" vertical="center" textRotation="90" wrapText="1"/>
      <protection hidden="1"/>
    </xf>
    <xf numFmtId="0" fontId="0" fillId="0" borderId="0" xfId="0" applyProtection="1">
      <protection hidden="1"/>
    </xf>
    <xf numFmtId="0" fontId="32" fillId="0" borderId="0" xfId="0" applyFont="1" applyBorder="1" applyAlignment="1" applyProtection="1">
      <alignment horizontal="left" vertical="center"/>
      <protection hidden="1"/>
    </xf>
    <xf numFmtId="0" fontId="33" fillId="0" borderId="0" xfId="0" applyFont="1" applyBorder="1" applyAlignment="1" applyProtection="1">
      <alignment horizontal="left" vertical="center"/>
      <protection hidden="1"/>
    </xf>
    <xf numFmtId="0" fontId="34" fillId="0" borderId="0" xfId="0" applyFont="1" applyBorder="1" applyAlignment="1" applyProtection="1">
      <alignment horizontal="left" vertical="center"/>
      <protection hidden="1"/>
    </xf>
    <xf numFmtId="0" fontId="0" fillId="0" borderId="0" xfId="0" applyFill="1"/>
    <xf numFmtId="0" fontId="0" fillId="0" borderId="0" xfId="0" applyAlignment="1">
      <alignment horizontal="justify" vertical="center" wrapText="1"/>
    </xf>
    <xf numFmtId="0" fontId="0" fillId="0" borderId="0" xfId="0" applyAlignment="1">
      <alignment horizontal="justify" vertical="center"/>
    </xf>
  </cellXfs>
  <cellStyles count="2">
    <cellStyle name="Hipervínculo" xfId="1" builtinId="8"/>
    <cellStyle name="Normal" xfId="0" builtinId="0"/>
  </cellStyles>
  <dxfs count="71">
    <dxf>
      <font>
        <color theme="0"/>
      </font>
      <fill>
        <patternFill>
          <bgColor rgb="FFFF0000"/>
        </patternFill>
      </fill>
    </dxf>
    <dxf>
      <fill>
        <patternFill>
          <bgColor theme="9" tint="0.59996337778862885"/>
        </patternFill>
      </fill>
    </dxf>
    <dxf>
      <font>
        <color auto="1"/>
      </font>
      <fill>
        <patternFill>
          <bgColor theme="5" tint="0.59996337778862885"/>
        </patternFill>
      </fill>
    </dxf>
    <dxf>
      <fill>
        <patternFill>
          <bgColor theme="9" tint="0.39994506668294322"/>
        </patternFill>
      </fill>
    </dxf>
    <dxf>
      <fill>
        <patternFill>
          <bgColor theme="5" tint="0.39994506668294322"/>
        </patternFill>
      </fill>
    </dxf>
    <dxf>
      <font>
        <color theme="0"/>
      </font>
      <fill>
        <patternFill>
          <bgColor theme="5" tint="0.39994506668294322"/>
        </patternFill>
      </fill>
    </dxf>
    <dxf>
      <fill>
        <patternFill>
          <bgColor theme="8" tint="0.59996337778862885"/>
        </patternFill>
      </fill>
    </dxf>
    <dxf>
      <fill>
        <patternFill>
          <bgColor rgb="FF92D050"/>
        </patternFill>
      </fill>
    </dxf>
    <dxf>
      <fill>
        <patternFill>
          <bgColor rgb="FFFF0000"/>
        </patternFill>
      </fill>
    </dxf>
    <dxf>
      <fill>
        <patternFill>
          <bgColor rgb="FFFEA39C"/>
        </patternFill>
      </fill>
    </dxf>
    <dxf>
      <fill>
        <patternFill>
          <bgColor rgb="FFFEA39C"/>
        </patternFill>
      </fill>
    </dxf>
    <dxf>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EA39C"/>
        </patternFill>
      </fill>
    </dxf>
    <dxf>
      <fill>
        <patternFill>
          <bgColor rgb="FFFEA39C"/>
        </patternFill>
      </fill>
    </dxf>
    <dxf>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theme="9" tint="-0.24994659260841701"/>
        </patternFill>
      </fill>
    </dxf>
    <dxf>
      <font>
        <color theme="0"/>
      </font>
      <fill>
        <patternFill>
          <bgColor theme="5" tint="-0.24994659260841701"/>
        </patternFill>
      </fill>
    </dxf>
    <dxf>
      <fill>
        <patternFill>
          <bgColor theme="9" tint="0.39994506668294322"/>
        </patternFill>
      </fill>
    </dxf>
    <dxf>
      <fill>
        <patternFill>
          <bgColor theme="5" tint="0.39994506668294322"/>
        </patternFill>
      </fill>
    </dxf>
    <dxf>
      <font>
        <color theme="0"/>
      </font>
      <fill>
        <patternFill>
          <bgColor theme="5" tint="-0.24994659260841701"/>
        </patternFill>
      </fill>
    </dxf>
    <dxf>
      <fill>
        <patternFill>
          <bgColor rgb="FF00B0F0"/>
        </patternFill>
      </fill>
    </dxf>
    <dxf>
      <fill>
        <patternFill>
          <bgColor rgb="FF92D050"/>
        </patternFill>
      </fill>
    </dxf>
    <dxf>
      <fill>
        <patternFill>
          <bgColor rgb="FFFF0000"/>
        </patternFill>
      </fill>
    </dxf>
    <dxf>
      <fill>
        <patternFill>
          <bgColor rgb="FFFEA39C"/>
        </patternFill>
      </fill>
    </dxf>
    <dxf>
      <fill>
        <patternFill>
          <bgColor rgb="FFFEA39C"/>
        </patternFill>
      </fill>
    </dxf>
    <dxf>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alignment horizontal="center" vertical="center" textRotation="0" wrapText="1" indent="0" justifyLastLine="0" shrinkToFit="0" readingOrder="0"/>
      <protection locked="1" hidden="1"/>
    </dxf>
    <dxf>
      <fill>
        <patternFill patternType="none">
          <fgColor indexed="64"/>
          <bgColor auto="1"/>
        </patternFill>
      </fill>
      <alignment horizontal="center" vertical="center" textRotation="0" wrapText="1" indent="0" justifyLastLine="0" shrinkToFit="0" readingOrder="0"/>
      <border diagonalUp="0" diagonalDown="0">
        <left/>
        <right/>
        <top style="thick">
          <color theme="0" tint="-0.34998626667073579"/>
        </top>
        <bottom style="thick">
          <color theme="0" tint="-0.34998626667073579"/>
        </bottom>
        <vertical/>
        <horizontal/>
      </border>
      <protection locked="1" hidden="1"/>
    </dxf>
    <dxf>
      <alignment horizontal="right" vertical="bottom" textRotation="0" wrapText="0" indent="0" justifyLastLine="0" shrinkToFit="0" readingOrder="0"/>
      <protection locked="1" hidden="1"/>
    </dxf>
    <dxf>
      <fill>
        <patternFill patternType="none">
          <fgColor indexed="64"/>
          <bgColor auto="1"/>
        </patternFill>
      </fill>
      <protection locked="1" hidden="1"/>
    </dxf>
    <dxf>
      <font>
        <b val="0"/>
        <i val="0"/>
        <strike val="0"/>
        <condense val="0"/>
        <extend val="0"/>
        <outline val="0"/>
        <shadow val="0"/>
        <u val="none"/>
        <vertAlign val="baseline"/>
        <sz val="11"/>
        <color theme="1"/>
        <name val="Verdana"/>
        <scheme val="none"/>
      </font>
      <fill>
        <patternFill patternType="solid">
          <fgColor indexed="64"/>
          <bgColor theme="0"/>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
      <fill>
        <patternFill patternType="none">
          <fgColor indexed="64"/>
          <bgColor auto="1"/>
        </patternFill>
      </fill>
      <alignment horizontal="center" vertical="center" textRotation="0" wrapText="0" indent="0" justifyLastLine="0" shrinkToFit="0" readingOrder="0"/>
      <border diagonalUp="0" diagonalDown="0">
        <left/>
        <right/>
        <top style="thick">
          <color theme="0" tint="-0.14996795556505021"/>
        </top>
        <bottom style="thick">
          <color theme="0" tint="-0.14996795556505021"/>
        </bottom>
        <vertical/>
        <horizontal/>
      </border>
      <protection locked="1" hidden="1"/>
    </dxf>
    <dxf>
      <font>
        <b val="0"/>
        <i val="0"/>
        <strike val="0"/>
        <condense val="0"/>
        <extend val="0"/>
        <outline val="0"/>
        <shadow val="0"/>
        <u val="none"/>
        <vertAlign val="baseline"/>
        <sz val="11"/>
        <color theme="1"/>
        <name val="Verdana"/>
        <scheme val="none"/>
      </font>
      <fill>
        <patternFill patternType="none">
          <fgColor indexed="64"/>
          <bgColor indexed="65"/>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Verdana"/>
        <scheme val="none"/>
      </font>
      <fill>
        <patternFill patternType="none">
          <fgColor indexed="64"/>
          <bgColor auto="1"/>
        </patternFill>
      </fill>
      <alignment horizontal="center" vertical="bottom" textRotation="0" wrapText="0" indent="0" justifyLastLine="0" shrinkToFit="0" readingOrder="0"/>
      <border diagonalUp="0" diagonalDown="0">
        <left/>
        <right/>
        <top style="thick">
          <color theme="0" tint="-0.14996795556505021"/>
        </top>
        <bottom style="thick">
          <color theme="0" tint="-0.14996795556505021"/>
        </bottom>
        <vertical/>
        <horizontal/>
      </border>
      <protection locked="1" hidden="1"/>
    </dxf>
    <dxf>
      <font>
        <b val="0"/>
        <i val="0"/>
        <strike val="0"/>
        <condense val="0"/>
        <extend val="0"/>
        <outline val="0"/>
        <shadow val="0"/>
        <u val="none"/>
        <vertAlign val="baseline"/>
        <sz val="11"/>
        <color theme="1"/>
        <name val="Verdana"/>
        <scheme val="none"/>
      </font>
      <fill>
        <patternFill patternType="solid">
          <fgColor indexed="64"/>
          <bgColor theme="0"/>
        </patternFill>
      </fill>
      <protection locked="1" hidden="1"/>
    </dxf>
    <dxf>
      <font>
        <b val="0"/>
        <i val="0"/>
        <strike val="0"/>
        <condense val="0"/>
        <extend val="0"/>
        <outline val="0"/>
        <shadow val="0"/>
        <u val="none"/>
        <vertAlign val="baseline"/>
        <sz val="11"/>
        <color theme="1"/>
        <name val="Calibri"/>
        <scheme val="minor"/>
      </font>
      <numFmt numFmtId="166" formatCode="00"/>
      <fill>
        <patternFill patternType="none">
          <fgColor indexed="64"/>
          <bgColor auto="1"/>
        </patternFill>
      </fill>
      <alignment horizontal="center" textRotation="0" wrapText="0" indent="0" justifyLastLine="0" shrinkToFit="0" readingOrder="0"/>
      <border diagonalUp="0" diagonalDown="0">
        <left/>
        <right/>
        <top style="thick">
          <color theme="0" tint="-0.14996795556505021"/>
        </top>
        <bottom style="thick">
          <color theme="0" tint="-0.14996795556505021"/>
        </bottom>
        <vertical/>
        <horizontal/>
      </border>
      <protection locked="1" hidden="1"/>
    </dxf>
    <dxf>
      <font>
        <b val="0"/>
        <i val="0"/>
        <strike val="0"/>
        <condense val="0"/>
        <extend val="0"/>
        <outline val="0"/>
        <shadow val="0"/>
        <u val="none"/>
        <vertAlign val="baseline"/>
        <sz val="8"/>
        <color theme="1"/>
        <name val="Verdana"/>
        <scheme val="none"/>
      </font>
      <alignment horizontal="right" vertical="bottom" textRotation="0" wrapText="0" indent="0" justifyLastLine="0" shrinkToFit="0" readingOrder="0"/>
      <protection locked="1" hidden="1"/>
    </dxf>
    <dxf>
      <font>
        <b val="0"/>
        <i val="0"/>
        <strike val="0"/>
        <condense val="0"/>
        <extend val="0"/>
        <outline val="0"/>
        <shadow val="0"/>
        <u val="none"/>
        <vertAlign val="baseline"/>
        <sz val="8"/>
        <color theme="1"/>
        <name val="Verdana"/>
        <scheme val="none"/>
      </font>
      <numFmt numFmtId="0" formatCode="General"/>
      <fill>
        <patternFill patternType="none">
          <fgColor indexed="64"/>
          <bgColor auto="1"/>
        </patternFill>
      </fill>
      <border diagonalUp="0" diagonalDown="0">
        <left/>
        <right/>
        <top style="medium">
          <color indexed="64"/>
        </top>
        <bottom style="thick">
          <color theme="0" tint="-0.14996795556505021"/>
        </bottom>
        <vertical/>
        <horizontal/>
      </border>
      <protection locked="1" hidden="1"/>
    </dxf>
    <dxf>
      <font>
        <b val="0"/>
        <i val="0"/>
        <strike val="0"/>
        <condense val="0"/>
        <extend val="0"/>
        <outline val="0"/>
        <shadow val="0"/>
        <u val="none"/>
        <vertAlign val="baseline"/>
        <sz val="10"/>
        <color theme="1"/>
        <name val="Verdana"/>
        <scheme val="none"/>
      </font>
      <fill>
        <patternFill patternType="solid">
          <fgColor indexed="64"/>
          <bgColor theme="0" tint="-0.14999847407452621"/>
        </patternFill>
      </fill>
      <protection locked="1" hidden="1"/>
    </dxf>
    <dxf>
      <font>
        <b val="0"/>
        <i val="0"/>
        <strike val="0"/>
        <condense val="0"/>
        <extend val="0"/>
        <outline val="0"/>
        <shadow val="0"/>
        <u val="none"/>
        <vertAlign val="baseline"/>
        <sz val="10"/>
        <color theme="1"/>
        <name val="Verdana"/>
        <scheme val="none"/>
      </font>
      <numFmt numFmtId="165" formatCode="dddd"/>
      <fill>
        <patternFill patternType="solid">
          <fgColor indexed="64"/>
          <bgColor theme="0" tint="-0.14999847407452621"/>
        </patternFill>
      </fill>
      <border diagonalUp="0" diagonalDown="0">
        <left/>
        <right/>
        <top style="thick">
          <color theme="0" tint="-0.14996795556505021"/>
        </top>
        <bottom style="thick">
          <color theme="0" tint="-0.14996795556505021"/>
        </bottom>
        <vertical/>
        <horizontal/>
      </border>
      <protection locked="1" hidden="1"/>
    </dxf>
    <dxf>
      <font>
        <b/>
        <i val="0"/>
        <strike val="0"/>
        <condense val="0"/>
        <extend val="0"/>
        <outline val="0"/>
        <shadow val="0"/>
        <u val="none"/>
        <vertAlign val="baseline"/>
        <sz val="10"/>
        <color theme="1"/>
        <name val="Verdana"/>
        <scheme val="none"/>
      </font>
      <fill>
        <patternFill patternType="solid">
          <fgColor indexed="64"/>
          <bgColor theme="0" tint="-0.14999847407452621"/>
        </patternFill>
      </fill>
      <alignment horizontal="center" vertical="bottom" textRotation="0" wrapText="0" indent="0" justifyLastLine="0" shrinkToFit="0" readingOrder="0"/>
      <protection locked="1" hidden="1"/>
    </dxf>
    <dxf>
      <font>
        <b/>
        <i val="0"/>
        <strike val="0"/>
        <condense val="0"/>
        <extend val="0"/>
        <outline val="0"/>
        <shadow val="0"/>
        <u val="none"/>
        <vertAlign val="baseline"/>
        <sz val="10"/>
        <color theme="1"/>
        <name val="Verdana"/>
        <scheme val="none"/>
      </font>
      <fill>
        <patternFill patternType="solid">
          <fgColor indexed="64"/>
          <bgColor theme="0" tint="-0.14999847407452621"/>
        </patternFill>
      </fill>
      <alignment horizontal="center" vertical="bottom" textRotation="0" wrapText="0" indent="0" justifyLastLine="0" shrinkToFit="0" readingOrder="0"/>
      <border diagonalUp="0" diagonalDown="0">
        <left/>
        <right/>
        <top style="thick">
          <color theme="0" tint="-0.14996795556505021"/>
        </top>
        <bottom style="thick">
          <color theme="0" tint="-0.14996795556505021"/>
        </bottom>
        <vertical/>
        <horizontal/>
      </border>
      <protection locked="1" hidden="1"/>
    </dxf>
    <dxf>
      <font>
        <b/>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theme="1"/>
        <name val="Calibri"/>
        <scheme val="minor"/>
      </font>
      <protection locked="1" hidden="1"/>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protection locked="1" hidden="1"/>
    </dxf>
    <dxf>
      <font>
        <b val="0"/>
        <i val="0"/>
        <strike val="0"/>
        <condense val="0"/>
        <extend val="0"/>
        <outline val="0"/>
        <shadow val="0"/>
        <u val="none"/>
        <vertAlign val="baseline"/>
        <sz val="10"/>
        <color theme="1"/>
        <name val="Calibri"/>
        <scheme val="minor"/>
      </font>
      <protection locked="1" hidden="1"/>
    </dxf>
    <dxf>
      <font>
        <b val="0"/>
        <i val="0"/>
        <strike val="0"/>
        <condense val="0"/>
        <extend val="0"/>
        <outline val="0"/>
        <shadow val="0"/>
        <u val="none"/>
        <vertAlign val="baseline"/>
        <sz val="11"/>
        <color theme="1"/>
        <name val="Calibri"/>
        <scheme val="minor"/>
      </font>
      <numFmt numFmtId="165" formatCode="dddd"/>
      <fill>
        <patternFill patternType="none">
          <fgColor indexed="64"/>
          <bgColor auto="1"/>
        </patternFill>
      </fill>
      <protection locked="1" hidden="1"/>
    </dxf>
    <dxf>
      <font>
        <b val="0"/>
        <i val="0"/>
        <strike val="0"/>
        <condense val="0"/>
        <extend val="0"/>
        <outline val="0"/>
        <shadow val="0"/>
        <u val="none"/>
        <vertAlign val="baseline"/>
        <sz val="10"/>
        <color theme="1"/>
        <name val="Calibri"/>
        <scheme val="minor"/>
      </font>
      <protection locked="1" hidden="1"/>
    </dxf>
    <dxf>
      <font>
        <b val="0"/>
        <i val="0"/>
        <strike val="0"/>
        <condense val="0"/>
        <extend val="0"/>
        <outline val="0"/>
        <shadow val="0"/>
        <u val="none"/>
        <vertAlign val="baseline"/>
        <sz val="11"/>
        <color theme="1"/>
        <name val="Calibri"/>
        <scheme val="minor"/>
      </font>
      <numFmt numFmtId="19" formatCode="dd/mm/yyyy"/>
      <fill>
        <patternFill patternType="none">
          <fgColor indexed="64"/>
          <bgColor auto="1"/>
        </patternFill>
      </fill>
      <protection locked="1" hidden="1"/>
    </dxf>
    <dxf>
      <protection locked="1" hidden="1"/>
    </dxf>
    <dxf>
      <border diagonalUp="0" diagonalDown="0">
        <left/>
        <right style="thick">
          <color auto="1"/>
        </right>
        <top/>
      </border>
    </dxf>
    <dxf>
      <protection locked="1" hidden="1"/>
    </dxf>
    <dxf>
      <protection locked="1" hidden="1"/>
    </dxf>
  </dxfs>
  <tableStyles count="0" defaultTableStyle="TableStyleMedium2" defaultPivotStyle="PivotStyleLight16"/>
  <colors>
    <mruColors>
      <color rgb="FFCC00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hyperlink" Target="https://www.ccoo-servicios.es/html/11479.html" TargetMode="External"/><Relationship Id="rId2" Type="http://schemas.openxmlformats.org/officeDocument/2006/relationships/image" Target="../media/image2.png"/><Relationship Id="rId1" Type="http://schemas.openxmlformats.org/officeDocument/2006/relationships/hyperlink" Target="https://www.ccoo-servicios.es/santander/" TargetMode="External"/><Relationship Id="rId6" Type="http://schemas.openxmlformats.org/officeDocument/2006/relationships/image" Target="../media/image4.jpeg"/><Relationship Id="rId5" Type="http://schemas.openxmlformats.org/officeDocument/2006/relationships/hyperlink" Target="https://www.ccoo-servicios.es/santander/pagweb/3248.html" TargetMode="Externa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ccoo-servicios.es/santande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0</xdr:colOff>
      <xdr:row>33</xdr:row>
      <xdr:rowOff>0</xdr:rowOff>
    </xdr:to>
    <xdr:pic>
      <xdr:nvPicPr>
        <xdr:cNvPr id="2" name="Imagen 1">
          <a:extLst>
            <a:ext uri="{FF2B5EF4-FFF2-40B4-BE49-F238E27FC236}">
              <a16:creationId xmlns:a16="http://schemas.microsoft.com/office/drawing/2014/main" id="{A8696608-BB46-446A-B914-CB5DCD93D5CA}"/>
            </a:ext>
          </a:extLst>
        </xdr:cNvPr>
        <xdr:cNvPicPr>
          <a:picLocks noChangeAspect="1"/>
        </xdr:cNvPicPr>
      </xdr:nvPicPr>
      <xdr:blipFill>
        <a:blip xmlns:r="http://schemas.openxmlformats.org/officeDocument/2006/relationships" r:embed="rId1"/>
        <a:stretch>
          <a:fillRect/>
        </a:stretch>
      </xdr:blipFill>
      <xdr:spPr>
        <a:xfrm>
          <a:off x="0" y="5838825"/>
          <a:ext cx="3600450" cy="0"/>
        </a:xfrm>
        <a:prstGeom prst="rect">
          <a:avLst/>
        </a:prstGeom>
      </xdr:spPr>
    </xdr:pic>
    <xdr:clientData/>
  </xdr:twoCellAnchor>
  <xdr:twoCellAnchor editAs="oneCell">
    <xdr:from>
      <xdr:col>0</xdr:col>
      <xdr:colOff>142875</xdr:colOff>
      <xdr:row>0</xdr:row>
      <xdr:rowOff>91916</xdr:rowOff>
    </xdr:from>
    <xdr:to>
      <xdr:col>0</xdr:col>
      <xdr:colOff>142875</xdr:colOff>
      <xdr:row>2</xdr:row>
      <xdr:rowOff>131921</xdr:rowOff>
    </xdr:to>
    <xdr:pic>
      <xdr:nvPicPr>
        <xdr:cNvPr id="3" name="Imagen 2">
          <a:extLst>
            <a:ext uri="{FF2B5EF4-FFF2-40B4-BE49-F238E27FC236}">
              <a16:creationId xmlns:a16="http://schemas.microsoft.com/office/drawing/2014/main" id="{2E83757A-D130-4485-95BF-06280FDC07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91916"/>
          <a:ext cx="2314575" cy="411480"/>
        </a:xfrm>
        <a:prstGeom prst="rect">
          <a:avLst/>
        </a:prstGeom>
      </xdr:spPr>
    </xdr:pic>
    <xdr:clientData/>
  </xdr:twoCellAnchor>
  <xdr:twoCellAnchor editAs="oneCell">
    <xdr:from>
      <xdr:col>1</xdr:col>
      <xdr:colOff>0</xdr:colOff>
      <xdr:row>0</xdr:row>
      <xdr:rowOff>85725</xdr:rowOff>
    </xdr:from>
    <xdr:to>
      <xdr:col>4</xdr:col>
      <xdr:colOff>11671</xdr:colOff>
      <xdr:row>2</xdr:row>
      <xdr:rowOff>133350</xdr:rowOff>
    </xdr:to>
    <xdr:pic>
      <xdr:nvPicPr>
        <xdr:cNvPr id="4" name="Imagen 3">
          <a:extLst>
            <a:ext uri="{FF2B5EF4-FFF2-40B4-BE49-F238E27FC236}">
              <a16:creationId xmlns:a16="http://schemas.microsoft.com/office/drawing/2014/main" id="{218F8566-9BBC-49A3-984B-118E9BB5DE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075" y="85725"/>
          <a:ext cx="2297671" cy="40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4</xdr:row>
      <xdr:rowOff>8481</xdr:rowOff>
    </xdr:from>
    <xdr:to>
      <xdr:col>0</xdr:col>
      <xdr:colOff>0</xdr:colOff>
      <xdr:row>7</xdr:row>
      <xdr:rowOff>67055</xdr:rowOff>
    </xdr:to>
    <xdr:pic>
      <xdr:nvPicPr>
        <xdr:cNvPr id="2" name="Imagen 1">
          <a:hlinkClick xmlns:r="http://schemas.openxmlformats.org/officeDocument/2006/relationships" r:id="rId1"/>
          <a:extLst>
            <a:ext uri="{FF2B5EF4-FFF2-40B4-BE49-F238E27FC236}">
              <a16:creationId xmlns:a16="http://schemas.microsoft.com/office/drawing/2014/main" id="{68165034-AF98-4702-B86D-8F81FA9A7A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13331"/>
          <a:ext cx="3534646" cy="630074"/>
        </a:xfrm>
        <a:prstGeom prst="rect">
          <a:avLst/>
        </a:prstGeom>
      </xdr:spPr>
    </xdr:pic>
    <xdr:clientData/>
  </xdr:twoCellAnchor>
  <xdr:twoCellAnchor editAs="oneCell">
    <xdr:from>
      <xdr:col>14</xdr:col>
      <xdr:colOff>0</xdr:colOff>
      <xdr:row>273</xdr:row>
      <xdr:rowOff>190499</xdr:rowOff>
    </xdr:from>
    <xdr:to>
      <xdr:col>14</xdr:col>
      <xdr:colOff>0</xdr:colOff>
      <xdr:row>278</xdr:row>
      <xdr:rowOff>116416</xdr:rowOff>
    </xdr:to>
    <xdr:pic>
      <xdr:nvPicPr>
        <xdr:cNvPr id="3" name="Imagen 2">
          <a:hlinkClick xmlns:r="http://schemas.openxmlformats.org/officeDocument/2006/relationships" r:id="rId1"/>
          <a:extLst>
            <a:ext uri="{FF2B5EF4-FFF2-40B4-BE49-F238E27FC236}">
              <a16:creationId xmlns:a16="http://schemas.microsoft.com/office/drawing/2014/main" id="{61D32552-9BC8-4B37-9CED-E41D9CB48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95975" y="52130324"/>
          <a:ext cx="4945329" cy="878417"/>
        </a:xfrm>
        <a:prstGeom prst="rect">
          <a:avLst/>
        </a:prstGeom>
      </xdr:spPr>
    </xdr:pic>
    <xdr:clientData/>
  </xdr:twoCellAnchor>
  <xdr:twoCellAnchor editAs="oneCell">
    <xdr:from>
      <xdr:col>13</xdr:col>
      <xdr:colOff>423333</xdr:colOff>
      <xdr:row>29</xdr:row>
      <xdr:rowOff>190499</xdr:rowOff>
    </xdr:from>
    <xdr:to>
      <xdr:col>14</xdr:col>
      <xdr:colOff>10583</xdr:colOff>
      <xdr:row>34</xdr:row>
      <xdr:rowOff>148166</xdr:rowOff>
    </xdr:to>
    <xdr:pic>
      <xdr:nvPicPr>
        <xdr:cNvPr id="4" name="Imagen 3">
          <a:hlinkClick xmlns:r="http://schemas.openxmlformats.org/officeDocument/2006/relationships" r:id="rId1"/>
          <a:extLst>
            <a:ext uri="{FF2B5EF4-FFF2-40B4-BE49-F238E27FC236}">
              <a16:creationId xmlns:a16="http://schemas.microsoft.com/office/drawing/2014/main" id="{62431DE7-D5FC-4D4B-A267-C1E8011592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0208" y="5648324"/>
          <a:ext cx="5122864" cy="910167"/>
        </a:xfrm>
        <a:prstGeom prst="rect">
          <a:avLst/>
        </a:prstGeom>
      </xdr:spPr>
    </xdr:pic>
    <xdr:clientData/>
  </xdr:twoCellAnchor>
  <xdr:twoCellAnchor editAs="oneCell">
    <xdr:from>
      <xdr:col>0</xdr:col>
      <xdr:colOff>0</xdr:colOff>
      <xdr:row>4</xdr:row>
      <xdr:rowOff>0</xdr:rowOff>
    </xdr:from>
    <xdr:to>
      <xdr:col>7</xdr:col>
      <xdr:colOff>1162921</xdr:colOff>
      <xdr:row>7</xdr:row>
      <xdr:rowOff>58574</xdr:rowOff>
    </xdr:to>
    <xdr:pic>
      <xdr:nvPicPr>
        <xdr:cNvPr id="5" name="Imagen 4">
          <a:hlinkClick xmlns:r="http://schemas.openxmlformats.org/officeDocument/2006/relationships" r:id="rId1"/>
          <a:extLst>
            <a:ext uri="{FF2B5EF4-FFF2-40B4-BE49-F238E27FC236}">
              <a16:creationId xmlns:a16="http://schemas.microsoft.com/office/drawing/2014/main" id="{D05FE796-9EAA-4A6E-ACF5-17BC0D014F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09083"/>
          <a:ext cx="3544171" cy="630074"/>
        </a:xfrm>
        <a:prstGeom prst="rect">
          <a:avLst/>
        </a:prstGeom>
      </xdr:spPr>
    </xdr:pic>
    <xdr:clientData/>
  </xdr:twoCellAnchor>
  <xdr:twoCellAnchor editAs="oneCell">
    <xdr:from>
      <xdr:col>14</xdr:col>
      <xdr:colOff>0</xdr:colOff>
      <xdr:row>30</xdr:row>
      <xdr:rowOff>27213</xdr:rowOff>
    </xdr:from>
    <xdr:to>
      <xdr:col>32</xdr:col>
      <xdr:colOff>71439</xdr:colOff>
      <xdr:row>34</xdr:row>
      <xdr:rowOff>175380</xdr:rowOff>
    </xdr:to>
    <xdr:pic>
      <xdr:nvPicPr>
        <xdr:cNvPr id="6" name="Imagen 5">
          <a:hlinkClick xmlns:r="http://schemas.openxmlformats.org/officeDocument/2006/relationships" r:id="rId1"/>
          <a:extLst>
            <a:ext uri="{FF2B5EF4-FFF2-40B4-BE49-F238E27FC236}">
              <a16:creationId xmlns:a16="http://schemas.microsoft.com/office/drawing/2014/main" id="{6938F6A5-59C2-4F96-8E55-4CC461F42C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19107" y="5102677"/>
          <a:ext cx="5119689" cy="910167"/>
        </a:xfrm>
        <a:prstGeom prst="rect">
          <a:avLst/>
        </a:prstGeom>
      </xdr:spPr>
    </xdr:pic>
    <xdr:clientData/>
  </xdr:twoCellAnchor>
  <xdr:twoCellAnchor editAs="oneCell">
    <xdr:from>
      <xdr:col>14</xdr:col>
      <xdr:colOff>0</xdr:colOff>
      <xdr:row>278</xdr:row>
      <xdr:rowOff>0</xdr:rowOff>
    </xdr:from>
    <xdr:to>
      <xdr:col>18</xdr:col>
      <xdr:colOff>30429</xdr:colOff>
      <xdr:row>282</xdr:row>
      <xdr:rowOff>116417</xdr:rowOff>
    </xdr:to>
    <xdr:pic>
      <xdr:nvPicPr>
        <xdr:cNvPr id="7" name="Imagen 6">
          <a:hlinkClick xmlns:r="http://schemas.openxmlformats.org/officeDocument/2006/relationships" r:id="rId1"/>
          <a:extLst>
            <a:ext uri="{FF2B5EF4-FFF2-40B4-BE49-F238E27FC236}">
              <a16:creationId xmlns:a16="http://schemas.microsoft.com/office/drawing/2014/main" id="{91C6C5A5-E3A3-40D0-B05C-8277D18DEC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16083" y="52895500"/>
          <a:ext cx="4941096" cy="878417"/>
        </a:xfrm>
        <a:prstGeom prst="rect">
          <a:avLst/>
        </a:prstGeom>
      </xdr:spPr>
    </xdr:pic>
    <xdr:clientData/>
  </xdr:twoCellAnchor>
  <xdr:twoCellAnchor editAs="oneCell">
    <xdr:from>
      <xdr:col>14</xdr:col>
      <xdr:colOff>0</xdr:colOff>
      <xdr:row>17</xdr:row>
      <xdr:rowOff>0</xdr:rowOff>
    </xdr:from>
    <xdr:to>
      <xdr:col>15</xdr:col>
      <xdr:colOff>950231</xdr:colOff>
      <xdr:row>25</xdr:row>
      <xdr:rowOff>72974</xdr:rowOff>
    </xdr:to>
    <xdr:pic>
      <xdr:nvPicPr>
        <xdr:cNvPr id="9" name="Imagen 8">
          <a:hlinkClick xmlns:r="http://schemas.openxmlformats.org/officeDocument/2006/relationships" r:id="rId3"/>
          <a:extLst>
            <a:ext uri="{FF2B5EF4-FFF2-40B4-BE49-F238E27FC236}">
              <a16:creationId xmlns:a16="http://schemas.microsoft.com/office/drawing/2014/main" id="{B6881175-FB8B-46ED-869F-44BCB915CA3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919107" y="2598964"/>
          <a:ext cx="2460624" cy="1596974"/>
        </a:xfrm>
        <a:prstGeom prst="rect">
          <a:avLst/>
        </a:prstGeom>
      </xdr:spPr>
    </xdr:pic>
    <xdr:clientData/>
  </xdr:twoCellAnchor>
  <xdr:twoCellAnchor editAs="oneCell">
    <xdr:from>
      <xdr:col>14</xdr:col>
      <xdr:colOff>27214</xdr:colOff>
      <xdr:row>56</xdr:row>
      <xdr:rowOff>40836</xdr:rowOff>
    </xdr:from>
    <xdr:to>
      <xdr:col>17</xdr:col>
      <xdr:colOff>309329</xdr:colOff>
      <xdr:row>67</xdr:row>
      <xdr:rowOff>11768</xdr:rowOff>
    </xdr:to>
    <xdr:pic>
      <xdr:nvPicPr>
        <xdr:cNvPr id="10" name="Imagen 9">
          <a:hlinkClick xmlns:r="http://schemas.openxmlformats.org/officeDocument/2006/relationships" r:id="rId5"/>
          <a:extLst>
            <a:ext uri="{FF2B5EF4-FFF2-40B4-BE49-F238E27FC236}">
              <a16:creationId xmlns:a16="http://schemas.microsoft.com/office/drawing/2014/main" id="{AEAD9D93-4ECC-4B07-AAD4-0C646DF8AF8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46321" y="10069300"/>
          <a:ext cx="4119329" cy="2066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4</xdr:row>
      <xdr:rowOff>8481</xdr:rowOff>
    </xdr:from>
    <xdr:to>
      <xdr:col>0</xdr:col>
      <xdr:colOff>190500</xdr:colOff>
      <xdr:row>7</xdr:row>
      <xdr:rowOff>67055</xdr:rowOff>
    </xdr:to>
    <xdr:pic>
      <xdr:nvPicPr>
        <xdr:cNvPr id="2" name="Imagen 1">
          <a:hlinkClick xmlns:r="http://schemas.openxmlformats.org/officeDocument/2006/relationships" r:id="rId1"/>
          <a:extLst>
            <a:ext uri="{FF2B5EF4-FFF2-40B4-BE49-F238E27FC236}">
              <a16:creationId xmlns:a16="http://schemas.microsoft.com/office/drawing/2014/main" id="{3753D051-5303-4194-B988-5D49ECFB21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41831"/>
          <a:ext cx="0" cy="630074"/>
        </a:xfrm>
        <a:prstGeom prst="rect">
          <a:avLst/>
        </a:prstGeom>
      </xdr:spPr>
    </xdr:pic>
    <xdr:clientData/>
  </xdr:twoCellAnchor>
  <xdr:twoCellAnchor editAs="oneCell">
    <xdr:from>
      <xdr:col>13</xdr:col>
      <xdr:colOff>0</xdr:colOff>
      <xdr:row>273</xdr:row>
      <xdr:rowOff>190499</xdr:rowOff>
    </xdr:from>
    <xdr:to>
      <xdr:col>13</xdr:col>
      <xdr:colOff>0</xdr:colOff>
      <xdr:row>275</xdr:row>
      <xdr:rowOff>164041</xdr:rowOff>
    </xdr:to>
    <xdr:pic>
      <xdr:nvPicPr>
        <xdr:cNvPr id="3" name="Imagen 2">
          <a:hlinkClick xmlns:r="http://schemas.openxmlformats.org/officeDocument/2006/relationships" r:id="rId1"/>
          <a:extLst>
            <a:ext uri="{FF2B5EF4-FFF2-40B4-BE49-F238E27FC236}">
              <a16:creationId xmlns:a16="http://schemas.microsoft.com/office/drawing/2014/main" id="{6FEE83A1-B131-4BE6-902C-339109324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95975" y="51558824"/>
          <a:ext cx="0" cy="878417"/>
        </a:xfrm>
        <a:prstGeom prst="rect">
          <a:avLst/>
        </a:prstGeom>
      </xdr:spPr>
    </xdr:pic>
    <xdr:clientData/>
  </xdr:twoCellAnchor>
  <xdr:twoCellAnchor editAs="oneCell">
    <xdr:from>
      <xdr:col>0</xdr:col>
      <xdr:colOff>0</xdr:colOff>
      <xdr:row>4</xdr:row>
      <xdr:rowOff>0</xdr:rowOff>
    </xdr:from>
    <xdr:to>
      <xdr:col>6</xdr:col>
      <xdr:colOff>26535</xdr:colOff>
      <xdr:row>7</xdr:row>
      <xdr:rowOff>58574</xdr:rowOff>
    </xdr:to>
    <xdr:pic>
      <xdr:nvPicPr>
        <xdr:cNvPr id="5" name="Imagen 4">
          <a:hlinkClick xmlns:r="http://schemas.openxmlformats.org/officeDocument/2006/relationships" r:id="rId1"/>
          <a:extLst>
            <a:ext uri="{FF2B5EF4-FFF2-40B4-BE49-F238E27FC236}">
              <a16:creationId xmlns:a16="http://schemas.microsoft.com/office/drawing/2014/main" id="{CAE7988A-B1C4-4B68-B6F2-67A72FEEA9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3350"/>
          <a:ext cx="3534646" cy="6300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4:L380" totalsRowCount="1" headerRowDxfId="70" dataDxfId="69" totalsRowDxfId="67" tableBorderDxfId="68">
  <autoFilter ref="A14:L379" xr:uid="{00000000-0009-0000-0100-000001000000}"/>
  <tableColumns count="12">
    <tableColumn id="1" xr3:uid="{00000000-0010-0000-0000-000001000000}" name="Fecha" totalsRowLabel="Total Filtro" dataDxfId="66" totalsRowDxfId="65">
      <calculatedColumnFormula>A14+1</calculatedColumnFormula>
    </tableColumn>
    <tableColumn id="2" xr3:uid="{00000000-0010-0000-0000-000002000000}" name="Día seman" dataDxfId="64" totalsRowDxfId="63">
      <calculatedColumnFormula>WEEKDAY(A15,1)</calculatedColumnFormula>
    </tableColumn>
    <tableColumn id="3" xr3:uid="{00000000-0010-0000-0000-000003000000}" name="Columna1" dataDxfId="62" totalsRowDxfId="61">
      <calculatedColumnFormula>ROW()</calculatedColumnFormula>
    </tableColumn>
    <tableColumn id="5" xr3:uid="{00000000-0010-0000-0000-000005000000}" name="Semana" totalsRowFunction="custom" dataDxfId="60" totalsRowDxfId="59">
      <calculatedColumnFormula>WEEKNUM($A15,2)</calculatedColumnFormula>
      <totalsRowFormula>CONCATENATE(TEXT(SUBTOTAL(103,Tabla1[Semana]),"#")," días")</totalsRowFormula>
    </tableColumn>
    <tableColumn id="6" xr3:uid="{00000000-0010-0000-0000-000006000000}" name="Día mes" dataDxfId="58" totalsRowDxfId="57">
      <calculatedColumnFormula>DAY($A15)</calculatedColumnFormula>
    </tableColumn>
    <tableColumn id="7" xr3:uid="{00000000-0010-0000-0000-000007000000}" name="Dia semana" dataDxfId="56" totalsRowDxfId="55">
      <calculatedColumnFormula>$A15</calculatedColumnFormula>
    </tableColumn>
    <tableColumn id="8" xr3:uid="{00000000-0010-0000-0000-000008000000}" name="Permisos" totalsRowLabel="Horas formación:" dataDxfId="54" totalsRowDxfId="53">
      <calculatedColumnFormula>IF(ControlTardes!H15&lt;&gt;"",ControlTardes!H15,"")</calculatedColumnFormula>
    </tableColumn>
    <tableColumn id="9" xr3:uid="{00000000-0010-0000-0000-000009000000}" name="HH" totalsRowFunction="custom" dataDxfId="52" totalsRowDxfId="51">
      <calculatedColumnFormula>ControlTardes!I15</calculatedColumnFormula>
      <totalsRowFormula>SUBTOTAL(109,Tabla1[HH])+INT(SUBTOTAL(109,Tabla1[MM])/60)</totalsRowFormula>
    </tableColumn>
    <tableColumn id="10" xr3:uid="{00000000-0010-0000-0000-00000A000000}" name=":" totalsRowLabel=":" dataDxfId="50" totalsRowDxfId="49"/>
    <tableColumn id="11" xr3:uid="{00000000-0010-0000-0000-00000B000000}" name="MM" totalsRowFunction="custom" dataDxfId="48" totalsRowDxfId="47">
      <calculatedColumnFormula>ControlTardes!K15</calculatedColumnFormula>
      <totalsRowFormula>MOD(SUBTOTAL(109,Tabla1[MM]),60)</totalsRowFormula>
    </tableColumn>
    <tableColumn id="12" xr3:uid="{00000000-0010-0000-0000-00000C000000}" name="Tardes" totalsRowLabel="Tardes:" dataDxfId="46" totalsRowDxfId="45">
      <calculatedColumnFormula>ControlTardes!L15</calculatedColumnFormula>
    </tableColumn>
    <tableColumn id="13" xr3:uid="{00000000-0010-0000-0000-00000D000000}" name="S.Tardes" totalsRowFunction="sum" dataDxfId="44" totalsRowDxfId="43">
      <calculatedColumnFormula>IF(Tabla1[[#This Row],[Tardes]]="SI",1,"")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ilo.org/safework/events/safeday/lang--es/index.htm" TargetMode="External"/><Relationship Id="rId7" Type="http://schemas.openxmlformats.org/officeDocument/2006/relationships/hyperlink" Target="http://www.ccoo.es/Mujeres_e_Igualdad/D%C3%ADas_Internacionales" TargetMode="External"/><Relationship Id="rId2" Type="http://schemas.openxmlformats.org/officeDocument/2006/relationships/hyperlink" Target="https://ssl.ccoo.es/afiliacion" TargetMode="External"/><Relationship Id="rId1" Type="http://schemas.openxmlformats.org/officeDocument/2006/relationships/hyperlink" Target="https://www.ccoo-servicios.es/archivos/santander/20180719%20homologaci%C3%B3n.pdf" TargetMode="External"/><Relationship Id="rId6" Type="http://schemas.openxmlformats.org/officeDocument/2006/relationships/hyperlink" Target="http://servicios.ccoo.es/servicios/Ocio,_turismo_y_tiempo_libre" TargetMode="External"/><Relationship Id="rId5" Type="http://schemas.openxmlformats.org/officeDocument/2006/relationships/hyperlink" Target="mailto:atencionsindical.santander@servicios.ccoo.es" TargetMode="External"/><Relationship Id="rId4" Type="http://schemas.openxmlformats.org/officeDocument/2006/relationships/hyperlink" Target="https://www.ccoo-servicios.es/santander/html/42902.html"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showGridLines="0" showRowColHeaders="0" tabSelected="1" workbookViewId="0">
      <selection activeCell="B33" sqref="B33:H55"/>
    </sheetView>
  </sheetViews>
  <sheetFormatPr baseColWidth="10" defaultColWidth="0" defaultRowHeight="14.25" customHeight="1" zeroHeight="1" x14ac:dyDescent="0.2"/>
  <cols>
    <col min="1" max="1" width="3.28515625" style="1" customWidth="1"/>
    <col min="2" max="8" width="11.42578125" style="1" customWidth="1"/>
    <col min="9" max="9" width="3.42578125" style="1" customWidth="1"/>
    <col min="10" max="16384" width="11.42578125" style="1" hidden="1"/>
  </cols>
  <sheetData>
    <row r="1" spans="2:8" x14ac:dyDescent="0.2"/>
    <row r="2" spans="2:8" x14ac:dyDescent="0.2"/>
    <row r="3" spans="2:8" x14ac:dyDescent="0.2"/>
    <row r="4" spans="2:8" ht="8.25" customHeight="1" x14ac:dyDescent="0.2"/>
    <row r="5" spans="2:8" x14ac:dyDescent="0.2">
      <c r="B5" s="178" t="s">
        <v>0</v>
      </c>
      <c r="C5" s="179"/>
      <c r="D5" s="179"/>
      <c r="E5" s="179"/>
      <c r="F5" s="179"/>
      <c r="G5" s="179"/>
      <c r="H5" s="179"/>
    </row>
    <row r="6" spans="2:8" x14ac:dyDescent="0.2">
      <c r="B6" s="179"/>
      <c r="C6" s="179"/>
      <c r="D6" s="179"/>
      <c r="E6" s="179"/>
      <c r="F6" s="179"/>
      <c r="G6" s="179"/>
      <c r="H6" s="179"/>
    </row>
    <row r="7" spans="2:8" ht="5.25" customHeight="1" x14ac:dyDescent="0.2">
      <c r="B7" s="2"/>
      <c r="C7" s="2"/>
      <c r="D7" s="2"/>
      <c r="E7" s="2"/>
      <c r="F7" s="2"/>
      <c r="G7" s="2"/>
      <c r="H7" s="2"/>
    </row>
    <row r="8" spans="2:8" x14ac:dyDescent="0.2">
      <c r="B8" s="179" t="s">
        <v>1</v>
      </c>
      <c r="C8" s="180"/>
      <c r="D8" s="180"/>
      <c r="E8" s="180"/>
      <c r="F8" s="180"/>
      <c r="G8" s="180"/>
      <c r="H8" s="180"/>
    </row>
    <row r="9" spans="2:8" x14ac:dyDescent="0.2">
      <c r="B9" s="180"/>
      <c r="C9" s="180"/>
      <c r="D9" s="180"/>
      <c r="E9" s="180"/>
      <c r="F9" s="180"/>
      <c r="G9" s="180"/>
      <c r="H9" s="180"/>
    </row>
    <row r="10" spans="2:8" ht="6.75" customHeight="1" x14ac:dyDescent="0.2">
      <c r="B10" s="2"/>
      <c r="C10" s="2"/>
      <c r="D10" s="2"/>
      <c r="E10" s="2"/>
      <c r="F10" s="2"/>
      <c r="G10" s="2"/>
      <c r="H10" s="2"/>
    </row>
    <row r="11" spans="2:8" x14ac:dyDescent="0.2">
      <c r="B11" s="178" t="s">
        <v>98</v>
      </c>
      <c r="C11" s="179"/>
      <c r="D11" s="179"/>
      <c r="E11" s="179"/>
      <c r="F11" s="179"/>
      <c r="G11" s="179"/>
      <c r="H11" s="179"/>
    </row>
    <row r="12" spans="2:8" x14ac:dyDescent="0.2">
      <c r="B12" s="179"/>
      <c r="C12" s="179"/>
      <c r="D12" s="179"/>
      <c r="E12" s="179"/>
      <c r="F12" s="179"/>
      <c r="G12" s="179"/>
      <c r="H12" s="179"/>
    </row>
    <row r="13" spans="2:8" ht="25.5" customHeight="1" x14ac:dyDescent="0.2">
      <c r="B13" s="179"/>
      <c r="C13" s="179"/>
      <c r="D13" s="179"/>
      <c r="E13" s="179"/>
      <c r="F13" s="179"/>
      <c r="G13" s="179"/>
      <c r="H13" s="179"/>
    </row>
    <row r="14" spans="2:8" ht="37.5" customHeight="1" x14ac:dyDescent="0.2">
      <c r="B14" s="179"/>
      <c r="C14" s="179"/>
      <c r="D14" s="179"/>
      <c r="E14" s="179"/>
      <c r="F14" s="179"/>
      <c r="G14" s="179"/>
      <c r="H14" s="179"/>
    </row>
    <row r="15" spans="2:8" ht="6" customHeight="1" x14ac:dyDescent="0.2">
      <c r="B15" s="2"/>
      <c r="C15" s="2"/>
      <c r="D15" s="2"/>
      <c r="E15" s="2"/>
      <c r="F15" s="2"/>
      <c r="G15" s="2"/>
      <c r="H15" s="2"/>
    </row>
    <row r="16" spans="2:8" ht="14.25" customHeight="1" x14ac:dyDescent="0.2">
      <c r="B16" s="178" t="s">
        <v>2</v>
      </c>
      <c r="C16" s="178"/>
      <c r="D16" s="178"/>
      <c r="E16" s="178"/>
      <c r="F16" s="178"/>
      <c r="G16" s="178"/>
      <c r="H16" s="178"/>
    </row>
    <row r="17" spans="2:8" x14ac:dyDescent="0.2">
      <c r="B17" s="178"/>
      <c r="C17" s="178"/>
      <c r="D17" s="178"/>
      <c r="E17" s="178"/>
      <c r="F17" s="178"/>
      <c r="G17" s="178"/>
      <c r="H17" s="178"/>
    </row>
    <row r="18" spans="2:8" x14ac:dyDescent="0.2">
      <c r="B18" s="178"/>
      <c r="C18" s="178"/>
      <c r="D18" s="178"/>
      <c r="E18" s="178"/>
      <c r="F18" s="178"/>
      <c r="G18" s="178"/>
      <c r="H18" s="178"/>
    </row>
    <row r="19" spans="2:8" ht="7.5" customHeight="1" x14ac:dyDescent="0.2">
      <c r="B19" s="178"/>
      <c r="C19" s="178"/>
      <c r="D19" s="178"/>
      <c r="E19" s="178"/>
      <c r="F19" s="178"/>
      <c r="G19" s="178"/>
      <c r="H19" s="178"/>
    </row>
    <row r="20" spans="2:8" ht="6.75" customHeight="1" x14ac:dyDescent="0.2">
      <c r="B20" s="178"/>
      <c r="C20" s="178"/>
      <c r="D20" s="178"/>
      <c r="E20" s="178"/>
      <c r="F20" s="178"/>
      <c r="G20" s="178"/>
      <c r="H20" s="178"/>
    </row>
    <row r="21" spans="2:8" x14ac:dyDescent="0.2">
      <c r="B21" s="178"/>
      <c r="C21" s="178"/>
      <c r="D21" s="178"/>
      <c r="E21" s="178"/>
      <c r="F21" s="178"/>
      <c r="G21" s="178"/>
      <c r="H21" s="178"/>
    </row>
    <row r="22" spans="2:8" ht="14.25" customHeight="1" x14ac:dyDescent="0.2">
      <c r="B22" s="178" t="s">
        <v>3</v>
      </c>
      <c r="C22" s="181"/>
      <c r="D22" s="181"/>
      <c r="E22" s="181"/>
      <c r="F22" s="181"/>
      <c r="G22" s="181"/>
      <c r="H22" s="181"/>
    </row>
    <row r="23" spans="2:8" ht="14.25" customHeight="1" x14ac:dyDescent="0.2">
      <c r="B23" s="181"/>
      <c r="C23" s="181"/>
      <c r="D23" s="181"/>
      <c r="E23" s="181"/>
      <c r="F23" s="181"/>
      <c r="G23" s="181"/>
      <c r="H23" s="181"/>
    </row>
    <row r="24" spans="2:8" ht="14.25" customHeight="1" x14ac:dyDescent="0.2">
      <c r="B24" s="181"/>
      <c r="C24" s="181"/>
      <c r="D24" s="181"/>
      <c r="E24" s="181"/>
      <c r="F24" s="181"/>
      <c r="G24" s="181"/>
      <c r="H24" s="181"/>
    </row>
    <row r="25" spans="2:8" ht="14.25" customHeight="1" x14ac:dyDescent="0.2">
      <c r="B25" s="181"/>
      <c r="C25" s="181"/>
      <c r="D25" s="181"/>
      <c r="E25" s="181"/>
      <c r="F25" s="181"/>
      <c r="G25" s="181"/>
      <c r="H25" s="181"/>
    </row>
    <row r="26" spans="2:8" ht="14.25" customHeight="1" x14ac:dyDescent="0.2">
      <c r="B26" s="181"/>
      <c r="C26" s="181"/>
      <c r="D26" s="181"/>
      <c r="E26" s="181"/>
      <c r="F26" s="181"/>
      <c r="G26" s="181"/>
      <c r="H26" s="181"/>
    </row>
    <row r="27" spans="2:8" ht="14.25" customHeight="1" x14ac:dyDescent="0.2">
      <c r="B27" s="181"/>
      <c r="C27" s="181"/>
      <c r="D27" s="181"/>
      <c r="E27" s="181"/>
      <c r="F27" s="181"/>
      <c r="G27" s="181"/>
      <c r="H27" s="181"/>
    </row>
    <row r="28" spans="2:8" ht="14.25" customHeight="1" x14ac:dyDescent="0.2">
      <c r="B28" s="181"/>
      <c r="C28" s="181"/>
      <c r="D28" s="181"/>
      <c r="E28" s="181"/>
      <c r="F28" s="181"/>
      <c r="G28" s="181"/>
      <c r="H28" s="181"/>
    </row>
    <row r="29" spans="2:8" ht="14.25" customHeight="1" x14ac:dyDescent="0.2">
      <c r="B29" s="181"/>
      <c r="C29" s="181"/>
      <c r="D29" s="181"/>
      <c r="E29" s="181"/>
      <c r="F29" s="181"/>
      <c r="G29" s="181"/>
      <c r="H29" s="181"/>
    </row>
    <row r="30" spans="2:8" ht="14.25" customHeight="1" x14ac:dyDescent="0.2">
      <c r="B30" s="181"/>
      <c r="C30" s="181"/>
      <c r="D30" s="181"/>
      <c r="E30" s="181"/>
      <c r="F30" s="181"/>
      <c r="G30" s="181"/>
      <c r="H30" s="181"/>
    </row>
    <row r="31" spans="2:8" ht="14.25" customHeight="1" x14ac:dyDescent="0.2">
      <c r="B31" s="181"/>
      <c r="C31" s="181"/>
      <c r="D31" s="181"/>
      <c r="E31" s="181"/>
      <c r="F31" s="181"/>
      <c r="G31" s="181"/>
      <c r="H31" s="181"/>
    </row>
    <row r="32" spans="2:8" ht="14.25" customHeight="1" x14ac:dyDescent="0.2">
      <c r="B32" s="181"/>
      <c r="C32" s="181"/>
      <c r="D32" s="181"/>
      <c r="E32" s="181"/>
      <c r="F32" s="181"/>
      <c r="G32" s="181"/>
      <c r="H32" s="181"/>
    </row>
    <row r="33" spans="2:8" ht="14.25" customHeight="1" x14ac:dyDescent="0.2">
      <c r="B33" s="226" t="s">
        <v>103</v>
      </c>
      <c r="C33" s="227"/>
      <c r="D33" s="227"/>
      <c r="E33" s="227"/>
      <c r="F33" s="227"/>
      <c r="G33" s="227"/>
      <c r="H33" s="227"/>
    </row>
    <row r="34" spans="2:8" ht="14.25" hidden="1" customHeight="1" x14ac:dyDescent="0.2">
      <c r="B34" s="227"/>
      <c r="C34" s="227"/>
      <c r="D34" s="227"/>
      <c r="E34" s="227"/>
      <c r="F34" s="227"/>
      <c r="G34" s="227"/>
      <c r="H34" s="227"/>
    </row>
    <row r="35" spans="2:8" ht="14.25" hidden="1" customHeight="1" x14ac:dyDescent="0.2">
      <c r="B35" s="227"/>
      <c r="C35" s="227"/>
      <c r="D35" s="227"/>
      <c r="E35" s="227"/>
      <c r="F35" s="227"/>
      <c r="G35" s="227"/>
      <c r="H35" s="227"/>
    </row>
    <row r="36" spans="2:8" ht="14.25" hidden="1" customHeight="1" x14ac:dyDescent="0.2">
      <c r="B36" s="227"/>
      <c r="C36" s="227"/>
      <c r="D36" s="227"/>
      <c r="E36" s="227"/>
      <c r="F36" s="227"/>
      <c r="G36" s="227"/>
      <c r="H36" s="227"/>
    </row>
    <row r="37" spans="2:8" ht="14.25" hidden="1" customHeight="1" x14ac:dyDescent="0.2">
      <c r="B37" s="227"/>
      <c r="C37" s="227"/>
      <c r="D37" s="227"/>
      <c r="E37" s="227"/>
      <c r="F37" s="227"/>
      <c r="G37" s="227"/>
      <c r="H37" s="227"/>
    </row>
    <row r="38" spans="2:8" ht="14.25" hidden="1" customHeight="1" x14ac:dyDescent="0.2">
      <c r="B38" s="227"/>
      <c r="C38" s="227"/>
      <c r="D38" s="227"/>
      <c r="E38" s="227"/>
      <c r="F38" s="227"/>
      <c r="G38" s="227"/>
      <c r="H38" s="227"/>
    </row>
    <row r="39" spans="2:8" ht="14.25" hidden="1" customHeight="1" x14ac:dyDescent="0.2">
      <c r="B39" s="227"/>
      <c r="C39" s="227"/>
      <c r="D39" s="227"/>
      <c r="E39" s="227"/>
      <c r="F39" s="227"/>
      <c r="G39" s="227"/>
      <c r="H39" s="227"/>
    </row>
    <row r="40" spans="2:8" ht="14.25" hidden="1" customHeight="1" x14ac:dyDescent="0.2">
      <c r="B40" s="227"/>
      <c r="C40" s="227"/>
      <c r="D40" s="227"/>
      <c r="E40" s="227"/>
      <c r="F40" s="227"/>
      <c r="G40" s="227"/>
      <c r="H40" s="227"/>
    </row>
    <row r="41" spans="2:8" ht="14.25" hidden="1" customHeight="1" x14ac:dyDescent="0.2">
      <c r="B41" s="227"/>
      <c r="C41" s="227"/>
      <c r="D41" s="227"/>
      <c r="E41" s="227"/>
      <c r="F41" s="227"/>
      <c r="G41" s="227"/>
      <c r="H41" s="227"/>
    </row>
    <row r="42" spans="2:8" ht="14.25" hidden="1" customHeight="1" x14ac:dyDescent="0.2">
      <c r="B42" s="227"/>
      <c r="C42" s="227"/>
      <c r="D42" s="227"/>
      <c r="E42" s="227"/>
      <c r="F42" s="227"/>
      <c r="G42" s="227"/>
      <c r="H42" s="227"/>
    </row>
    <row r="43" spans="2:8" ht="14.25" hidden="1" customHeight="1" x14ac:dyDescent="0.2">
      <c r="B43" s="227"/>
      <c r="C43" s="227"/>
      <c r="D43" s="227"/>
      <c r="E43" s="227"/>
      <c r="F43" s="227"/>
      <c r="G43" s="227"/>
      <c r="H43" s="227"/>
    </row>
    <row r="44" spans="2:8" ht="14.25" hidden="1" customHeight="1" x14ac:dyDescent="0.2">
      <c r="B44" s="227"/>
      <c r="C44" s="227"/>
      <c r="D44" s="227"/>
      <c r="E44" s="227"/>
      <c r="F44" s="227"/>
      <c r="G44" s="227"/>
      <c r="H44" s="227"/>
    </row>
    <row r="45" spans="2:8" ht="14.25" hidden="1" customHeight="1" x14ac:dyDescent="0.2">
      <c r="B45" s="227"/>
      <c r="C45" s="227"/>
      <c r="D45" s="227"/>
      <c r="E45" s="227"/>
      <c r="F45" s="227"/>
      <c r="G45" s="227"/>
      <c r="H45" s="227"/>
    </row>
    <row r="46" spans="2:8" ht="14.25" hidden="1" customHeight="1" x14ac:dyDescent="0.2">
      <c r="B46" s="227"/>
      <c r="C46" s="227"/>
      <c r="D46" s="227"/>
      <c r="E46" s="227"/>
      <c r="F46" s="227"/>
      <c r="G46" s="227"/>
      <c r="H46" s="227"/>
    </row>
    <row r="47" spans="2:8" ht="14.25" hidden="1" customHeight="1" x14ac:dyDescent="0.2">
      <c r="B47" s="227"/>
      <c r="C47" s="227"/>
      <c r="D47" s="227"/>
      <c r="E47" s="227"/>
      <c r="F47" s="227"/>
      <c r="G47" s="227"/>
      <c r="H47" s="227"/>
    </row>
    <row r="48" spans="2:8" ht="14.25" hidden="1" customHeight="1" x14ac:dyDescent="0.2">
      <c r="B48" s="227"/>
      <c r="C48" s="227"/>
      <c r="D48" s="227"/>
      <c r="E48" s="227"/>
      <c r="F48" s="227"/>
      <c r="G48" s="227"/>
      <c r="H48" s="227"/>
    </row>
    <row r="49" spans="2:8" ht="14.25" hidden="1" customHeight="1" x14ac:dyDescent="0.2">
      <c r="B49" s="227"/>
      <c r="C49" s="227"/>
      <c r="D49" s="227"/>
      <c r="E49" s="227"/>
      <c r="F49" s="227"/>
      <c r="G49" s="227"/>
      <c r="H49" s="227"/>
    </row>
    <row r="50" spans="2:8" ht="14.25" hidden="1" customHeight="1" x14ac:dyDescent="0.2">
      <c r="B50" s="227"/>
      <c r="C50" s="227"/>
      <c r="D50" s="227"/>
      <c r="E50" s="227"/>
      <c r="F50" s="227"/>
      <c r="G50" s="227"/>
      <c r="H50" s="227"/>
    </row>
    <row r="51" spans="2:8" ht="14.25" hidden="1" customHeight="1" x14ac:dyDescent="0.2">
      <c r="B51" s="227"/>
      <c r="C51" s="227"/>
      <c r="D51" s="227"/>
      <c r="E51" s="227"/>
      <c r="F51" s="227"/>
      <c r="G51" s="227"/>
      <c r="H51" s="227"/>
    </row>
    <row r="52" spans="2:8" ht="14.25" hidden="1" customHeight="1" x14ac:dyDescent="0.2">
      <c r="B52" s="227"/>
      <c r="C52" s="227"/>
      <c r="D52" s="227"/>
      <c r="E52" s="227"/>
      <c r="F52" s="227"/>
      <c r="G52" s="227"/>
      <c r="H52" s="227"/>
    </row>
    <row r="53" spans="2:8" ht="14.25" hidden="1" customHeight="1" x14ac:dyDescent="0.2">
      <c r="B53" s="227"/>
      <c r="C53" s="227"/>
      <c r="D53" s="227"/>
      <c r="E53" s="227"/>
      <c r="F53" s="227"/>
      <c r="G53" s="227"/>
      <c r="H53" s="227"/>
    </row>
    <row r="54" spans="2:8" x14ac:dyDescent="0.2">
      <c r="B54" s="227"/>
      <c r="C54" s="227"/>
      <c r="D54" s="227"/>
      <c r="E54" s="227"/>
      <c r="F54" s="227"/>
      <c r="G54" s="227"/>
      <c r="H54" s="227"/>
    </row>
    <row r="55" spans="2:8" x14ac:dyDescent="0.2">
      <c r="B55" s="227"/>
      <c r="C55" s="227"/>
      <c r="D55" s="227"/>
      <c r="E55" s="227"/>
      <c r="F55" s="227"/>
      <c r="G55" s="227"/>
      <c r="H55" s="227"/>
    </row>
  </sheetData>
  <sheetProtection algorithmName="SHA-512" hashValue="Ugw83/Nn8TeYJBR1g6WwarKE917OuPPMLR+itH6Yee2PPWGCuIX3G7vYYOFv+7SrHTnqpRpTqtAFR5R3xRVPvQ==" saltValue="yTq6/Ifegm5ClWKppOD2xw==" spinCount="100000" sheet="1" objects="1" scenarios="1"/>
  <mergeCells count="6">
    <mergeCell ref="B33:H55"/>
    <mergeCell ref="B5:H6"/>
    <mergeCell ref="B8:H9"/>
    <mergeCell ref="B11:H14"/>
    <mergeCell ref="B16:H21"/>
    <mergeCell ref="B22:H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95"/>
  <sheetViews>
    <sheetView showGridLines="0" showRowColHeaders="0" topLeftCell="D4" zoomScale="90" zoomScaleNormal="90" workbookViewId="0">
      <pane xSplit="31" ySplit="11" topLeftCell="XFD15" activePane="bottomRight" state="frozen"/>
      <selection activeCell="D4" sqref="D4"/>
      <selection pane="topRight" activeCell="AI4" sqref="AI4"/>
      <selection pane="bottomLeft" activeCell="D15" sqref="D15"/>
      <selection pane="bottomRight" activeCell="AG13" sqref="AG13"/>
    </sheetView>
  </sheetViews>
  <sheetFormatPr baseColWidth="10" defaultColWidth="0" defaultRowHeight="15" customHeight="1" zeroHeight="1" x14ac:dyDescent="0.25"/>
  <cols>
    <col min="1" max="2" width="15" style="3" hidden="1" customWidth="1"/>
    <col min="3" max="3" width="6.28515625" style="4" hidden="1" customWidth="1"/>
    <col min="4" max="4" width="17.28515625" style="5" customWidth="1"/>
    <col min="5" max="5" width="3.5703125" style="6" customWidth="1"/>
    <col min="6" max="6" width="4.5703125" style="35" bestFit="1" customWidth="1"/>
    <col min="7" max="7" width="10.140625" style="19" customWidth="1"/>
    <col min="8" max="8" width="18.42578125" style="20" customWidth="1"/>
    <col min="9" max="9" width="5" style="113" customWidth="1"/>
    <col min="10" max="10" width="1.5703125" style="113" bestFit="1" customWidth="1"/>
    <col min="11" max="11" width="5" style="113" customWidth="1"/>
    <col min="12" max="12" width="9" style="113" customWidth="1"/>
    <col min="13" max="13" width="11.42578125" style="19" customWidth="1"/>
    <col min="14" max="14" width="2.42578125" style="19" customWidth="1"/>
    <col min="15" max="15" width="22.7109375" style="19" bestFit="1" customWidth="1"/>
    <col min="16" max="16" width="16.5703125" style="19" bestFit="1" customWidth="1"/>
    <col min="17" max="17" width="18.28515625" style="19" bestFit="1" customWidth="1"/>
    <col min="18" max="18" width="16.140625" style="19" customWidth="1"/>
    <col min="19" max="19" width="2" style="19" customWidth="1"/>
    <col min="20" max="23" width="11.42578125" style="8" hidden="1" customWidth="1"/>
    <col min="24" max="25" width="11.42578125" style="12" hidden="1" customWidth="1"/>
    <col min="26" max="26" width="22.28515625" style="8" hidden="1" customWidth="1"/>
    <col min="27" max="29" width="11.42578125" style="12" hidden="1" customWidth="1"/>
    <col min="30" max="32" width="11.42578125" style="8" hidden="1" customWidth="1"/>
    <col min="33" max="33" width="9.140625" style="8" customWidth="1"/>
    <col min="34" max="34" width="38.42578125" style="8" customWidth="1"/>
    <col min="35" max="39" width="11.42578125" style="8" hidden="1"/>
    <col min="40" max="40" width="5" style="8" hidden="1"/>
    <col min="41" max="16384" width="11.42578125" style="8" hidden="1"/>
  </cols>
  <sheetData>
    <row r="1" spans="1:34" ht="15" hidden="1" customHeight="1" x14ac:dyDescent="0.25">
      <c r="F1" s="7"/>
      <c r="G1" s="8"/>
      <c r="H1" s="9"/>
      <c r="I1" s="10"/>
      <c r="J1" s="10"/>
      <c r="K1" s="10"/>
      <c r="L1" s="8"/>
      <c r="M1" s="8"/>
      <c r="N1" s="8"/>
      <c r="O1" s="11"/>
      <c r="P1" s="8"/>
      <c r="Q1" s="8"/>
      <c r="R1" s="8"/>
      <c r="S1" s="8"/>
    </row>
    <row r="2" spans="1:34" ht="15" hidden="1" customHeight="1" x14ac:dyDescent="0.25">
      <c r="E2" s="13"/>
      <c r="F2" s="13"/>
      <c r="G2" s="8"/>
      <c r="H2" s="9"/>
      <c r="I2" s="10"/>
      <c r="J2" s="10"/>
      <c r="K2" s="10"/>
      <c r="L2" s="8"/>
      <c r="M2" s="8"/>
      <c r="N2" s="8"/>
      <c r="O2" s="11"/>
      <c r="P2" s="8"/>
      <c r="Q2" s="8"/>
      <c r="R2" s="8"/>
      <c r="S2" s="8"/>
    </row>
    <row r="3" spans="1:34" ht="15" hidden="1" customHeight="1" x14ac:dyDescent="0.25">
      <c r="E3" s="13"/>
      <c r="F3" s="13"/>
      <c r="G3" s="8"/>
      <c r="H3" s="9"/>
      <c r="I3" s="10"/>
      <c r="J3" s="10"/>
      <c r="K3" s="10"/>
      <c r="L3" s="8"/>
      <c r="M3" s="8"/>
      <c r="N3" s="8"/>
      <c r="O3" s="8"/>
      <c r="P3" s="8"/>
      <c r="Q3" s="8"/>
      <c r="R3" s="8"/>
      <c r="S3" s="8"/>
    </row>
    <row r="4" spans="1:34" ht="10.5" customHeight="1" thickBot="1" x14ac:dyDescent="0.3">
      <c r="E4" s="13"/>
      <c r="F4" s="13"/>
      <c r="G4" s="8"/>
      <c r="H4" s="9"/>
      <c r="I4" s="10"/>
      <c r="J4" s="10"/>
      <c r="K4" s="10"/>
      <c r="L4" s="8"/>
      <c r="M4" s="8"/>
      <c r="N4" s="8"/>
      <c r="O4" s="8"/>
      <c r="P4" s="8"/>
      <c r="Q4" s="8"/>
      <c r="R4" s="8"/>
      <c r="S4" s="8"/>
    </row>
    <row r="5" spans="1:34" ht="15" customHeight="1" thickTop="1" x14ac:dyDescent="0.25">
      <c r="E5" s="13"/>
      <c r="F5" s="13"/>
      <c r="G5" s="8"/>
      <c r="H5" s="9"/>
      <c r="I5" s="14"/>
      <c r="J5" s="15"/>
      <c r="K5" s="15"/>
      <c r="L5" s="15"/>
      <c r="M5" s="15"/>
      <c r="N5" s="15"/>
      <c r="O5" s="16" t="s">
        <v>4</v>
      </c>
      <c r="P5" s="16" t="s">
        <v>5</v>
      </c>
      <c r="Q5" s="17" t="s">
        <v>6</v>
      </c>
      <c r="R5" s="8"/>
      <c r="S5" s="8"/>
    </row>
    <row r="6" spans="1:34" ht="15" customHeight="1" x14ac:dyDescent="0.25">
      <c r="E6" s="13"/>
      <c r="F6" s="18"/>
      <c r="I6" s="202" t="s">
        <v>7</v>
      </c>
      <c r="J6" s="203"/>
      <c r="K6" s="203"/>
      <c r="L6" s="203"/>
      <c r="M6" s="203"/>
      <c r="N6" s="21"/>
      <c r="O6" s="22" t="str">
        <f>CONCATENATE(AB11," : ",TEXT(INT(AC11*60),"00"))</f>
        <v>0 : 00</v>
      </c>
      <c r="P6" s="23">
        <v>35</v>
      </c>
      <c r="Q6" s="24" t="str">
        <f>CONCATENATE(INT(P6-AA11)," : ",ROUND(((P6-AA11)-INT(P6-AA11))*60,0))</f>
        <v>35 : 0</v>
      </c>
      <c r="AG6" s="25" t="s">
        <v>8</v>
      </c>
      <c r="AH6" s="26">
        <f ca="1">TODAY()</f>
        <v>43478</v>
      </c>
    </row>
    <row r="7" spans="1:34" ht="15" customHeight="1" thickBot="1" x14ac:dyDescent="0.3">
      <c r="E7" s="13"/>
      <c r="F7" s="18"/>
      <c r="H7" s="27"/>
      <c r="I7" s="204" t="s">
        <v>9</v>
      </c>
      <c r="J7" s="205"/>
      <c r="K7" s="205"/>
      <c r="L7" s="205"/>
      <c r="M7" s="205"/>
      <c r="N7" s="28"/>
      <c r="O7" s="29">
        <f>COUNTIF(L15:L379,"SI")</f>
        <v>0</v>
      </c>
      <c r="P7" s="29">
        <f>ROUNDUP(100*(COUNTIFS(H15:H206,"",B15:B206,"&lt;5")+COUNTIFS(H273:H379,"",B273:B379,"&lt;5"))/167,0)</f>
        <v>100</v>
      </c>
      <c r="Q7" s="30">
        <f>P7-O7</f>
        <v>100</v>
      </c>
      <c r="AG7" s="25" t="s">
        <v>10</v>
      </c>
      <c r="AH7" s="31">
        <f ca="1">WEEKNUM(TODAY(),11)</f>
        <v>2</v>
      </c>
    </row>
    <row r="8" spans="1:34" ht="15" customHeight="1" thickTop="1" x14ac:dyDescent="0.25">
      <c r="E8" s="13"/>
      <c r="F8" s="18"/>
      <c r="H8" s="19"/>
      <c r="I8" s="19"/>
      <c r="J8" s="19"/>
      <c r="K8" s="19"/>
      <c r="L8" s="19"/>
      <c r="O8" s="32" t="s">
        <v>11</v>
      </c>
      <c r="P8" s="33" t="s">
        <v>12</v>
      </c>
      <c r="Q8" s="33" t="s">
        <v>5</v>
      </c>
      <c r="R8" s="34" t="s">
        <v>6</v>
      </c>
      <c r="AG8" s="25" t="s">
        <v>13</v>
      </c>
      <c r="AH8" s="31" t="str">
        <f ca="1">CONCATENATE((52-AH7)," semanas.")</f>
        <v>50 semanas.</v>
      </c>
    </row>
    <row r="9" spans="1:34" ht="15" customHeight="1" thickBot="1" x14ac:dyDescent="0.3">
      <c r="H9" s="36"/>
      <c r="I9" s="19"/>
      <c r="J9" s="19"/>
      <c r="K9" s="19"/>
      <c r="L9" s="19"/>
      <c r="O9" s="37" t="str">
        <f>$AE$15</f>
        <v>VACACIONES</v>
      </c>
      <c r="P9" s="38">
        <f>COUNTIF($H$15:$H$379,O9)</f>
        <v>0</v>
      </c>
      <c r="Q9" s="38">
        <v>24</v>
      </c>
      <c r="R9" s="39">
        <f>Q9-P9</f>
        <v>24</v>
      </c>
    </row>
    <row r="10" spans="1:34" ht="15" customHeight="1" thickTop="1" thickBot="1" x14ac:dyDescent="0.3">
      <c r="H10" s="40"/>
      <c r="I10" s="40"/>
      <c r="J10" s="40"/>
      <c r="K10" s="40"/>
      <c r="L10" s="40"/>
      <c r="M10" s="40"/>
      <c r="N10" s="41"/>
      <c r="O10" s="37" t="str">
        <f>$AE$16</f>
        <v>ASUNTOS PROPIOS</v>
      </c>
      <c r="P10" s="38">
        <f>COUNTIF($H$15:$H$379,O10)</f>
        <v>0</v>
      </c>
      <c r="Q10" s="38">
        <v>4</v>
      </c>
      <c r="R10" s="39">
        <f>Q10-P10</f>
        <v>4</v>
      </c>
      <c r="AA10" s="42"/>
      <c r="AG10" s="43" t="str">
        <f ca="1">IF(ISERROR(LOOKUP(TODAY(),A15:A380,C15:C380)),"IR A HOY",HYPERLINK(CONCATENATE("#L",TEXT(LOOKUP(TODAY(),A15:A380,C15:C380),"#")),"IR A HOY"))</f>
        <v>IR A HOY</v>
      </c>
    </row>
    <row r="11" spans="1:34" ht="15" customHeight="1" thickTop="1" thickBot="1" x14ac:dyDescent="0.3">
      <c r="A11" s="206">
        <v>2019</v>
      </c>
      <c r="B11" s="206"/>
      <c r="C11" s="206"/>
      <c r="D11" s="182"/>
      <c r="E11" s="207" t="s">
        <v>14</v>
      </c>
      <c r="F11" s="207" t="s">
        <v>15</v>
      </c>
      <c r="G11" s="208" t="s">
        <v>16</v>
      </c>
      <c r="H11" s="208" t="s">
        <v>11</v>
      </c>
      <c r="I11" s="209" t="s">
        <v>17</v>
      </c>
      <c r="J11" s="210"/>
      <c r="K11" s="211"/>
      <c r="L11" s="218" t="s">
        <v>18</v>
      </c>
      <c r="M11" s="208" t="s">
        <v>19</v>
      </c>
      <c r="N11" s="44"/>
      <c r="O11" s="37" t="str">
        <f>$AE$17</f>
        <v>AA PP MIFID</v>
      </c>
      <c r="P11" s="38">
        <f>COUNTIF($H$15:$H$379,O11)</f>
        <v>0</v>
      </c>
      <c r="Q11" s="45">
        <v>0</v>
      </c>
      <c r="R11" s="39">
        <f>Q11-P11</f>
        <v>0</v>
      </c>
      <c r="V11" s="8">
        <f>42/5</f>
        <v>8.4</v>
      </c>
      <c r="Y11" s="12" t="s">
        <v>20</v>
      </c>
      <c r="Z11" s="8" t="s">
        <v>21</v>
      </c>
      <c r="AA11" s="42">
        <f>SUM(AA15:AA379)</f>
        <v>0</v>
      </c>
      <c r="AB11" s="12">
        <f>INT(AA11)</f>
        <v>0</v>
      </c>
      <c r="AC11" s="12">
        <f>AA11-INT(AA11)</f>
        <v>0</v>
      </c>
    </row>
    <row r="12" spans="1:34" ht="15" customHeight="1" thickBot="1" x14ac:dyDescent="0.3">
      <c r="A12" s="182"/>
      <c r="B12" s="182"/>
      <c r="C12" s="182"/>
      <c r="D12" s="182"/>
      <c r="E12" s="207"/>
      <c r="F12" s="207"/>
      <c r="G12" s="208"/>
      <c r="H12" s="208"/>
      <c r="I12" s="212"/>
      <c r="J12" s="213"/>
      <c r="K12" s="214"/>
      <c r="L12" s="219"/>
      <c r="M12" s="208"/>
      <c r="N12" s="44"/>
      <c r="O12" s="37" t="str">
        <f>$AE$18</f>
        <v>LICENCIAS</v>
      </c>
      <c r="P12" s="38">
        <f>COUNTIF($H$15:$H$379,O12)</f>
        <v>0</v>
      </c>
      <c r="Q12" s="46">
        <v>0</v>
      </c>
      <c r="R12" s="39">
        <f>Q12-P12</f>
        <v>0</v>
      </c>
      <c r="AA12" s="42"/>
    </row>
    <row r="13" spans="1:34" ht="15" customHeight="1" thickBot="1" x14ac:dyDescent="0.3">
      <c r="A13" s="182"/>
      <c r="B13" s="182"/>
      <c r="C13" s="182"/>
      <c r="D13" s="182"/>
      <c r="E13" s="207"/>
      <c r="F13" s="207"/>
      <c r="G13" s="208"/>
      <c r="H13" s="208"/>
      <c r="I13" s="215"/>
      <c r="J13" s="216"/>
      <c r="K13" s="217"/>
      <c r="L13" s="219"/>
      <c r="M13" s="208"/>
      <c r="N13" s="44"/>
      <c r="O13" s="37" t="str">
        <f>$AE$19</f>
        <v>PERMISO ADICIONAL</v>
      </c>
      <c r="P13" s="38">
        <f>COUNTIF($H$15:$H$379,O13)</f>
        <v>0</v>
      </c>
      <c r="Q13" s="47">
        <v>1</v>
      </c>
      <c r="R13" s="48">
        <f>Q13-P13</f>
        <v>1</v>
      </c>
      <c r="AA13" s="42"/>
    </row>
    <row r="14" spans="1:34" ht="14.25" customHeight="1" thickTop="1" thickBot="1" x14ac:dyDescent="0.3">
      <c r="A14" s="49"/>
      <c r="B14" s="49"/>
      <c r="C14" s="50"/>
      <c r="D14" s="51"/>
      <c r="E14" s="207" t="s">
        <v>10</v>
      </c>
      <c r="F14" s="207"/>
      <c r="G14" s="208"/>
      <c r="H14" s="208"/>
      <c r="I14" s="52" t="s">
        <v>22</v>
      </c>
      <c r="J14" s="53" t="s">
        <v>23</v>
      </c>
      <c r="K14" s="54" t="s">
        <v>24</v>
      </c>
      <c r="L14" s="220"/>
      <c r="M14" s="208"/>
      <c r="N14" s="44"/>
      <c r="O14" s="55" t="s">
        <v>25</v>
      </c>
      <c r="P14" s="56">
        <f>COUNTIF($H$15:$H$379,"BAJA")</f>
        <v>0</v>
      </c>
      <c r="Q14" s="197" t="s">
        <v>26</v>
      </c>
      <c r="R14" s="198"/>
      <c r="T14" s="8" t="s">
        <v>27</v>
      </c>
      <c r="U14" s="8" t="s">
        <v>28</v>
      </c>
      <c r="V14" s="8" t="s">
        <v>29</v>
      </c>
      <c r="X14" s="12" t="s">
        <v>30</v>
      </c>
      <c r="AA14" s="42" t="s">
        <v>31</v>
      </c>
      <c r="AB14" s="12" t="s">
        <v>32</v>
      </c>
      <c r="AC14" s="12" t="s">
        <v>33</v>
      </c>
      <c r="AE14" s="8" t="s">
        <v>34</v>
      </c>
    </row>
    <row r="15" spans="1:34" ht="15" customHeight="1" thickTop="1" thickBot="1" x14ac:dyDescent="0.3">
      <c r="A15" s="5">
        <f>DATE($A$11,1,1)</f>
        <v>43466</v>
      </c>
      <c r="B15" s="57">
        <f>WEEKDAY(A15,2)</f>
        <v>2</v>
      </c>
      <c r="C15" s="58">
        <f>ROW()</f>
        <v>15</v>
      </c>
      <c r="D15" s="188" t="s">
        <v>35</v>
      </c>
      <c r="E15" s="59">
        <f>WEEKNUM($A15,2)</f>
        <v>1</v>
      </c>
      <c r="F15" s="60">
        <f>DAY($A15)</f>
        <v>1</v>
      </c>
      <c r="G15" s="61">
        <f>$A15</f>
        <v>43466</v>
      </c>
      <c r="H15" s="62" t="s">
        <v>34</v>
      </c>
      <c r="I15" s="63"/>
      <c r="J15" s="64" t="s">
        <v>23</v>
      </c>
      <c r="K15" s="65"/>
      <c r="L15" s="66" t="s">
        <v>21</v>
      </c>
      <c r="M15" s="199">
        <f>COUNTIF(L15:L20,"SI")</f>
        <v>0</v>
      </c>
      <c r="N15" s="67"/>
      <c r="O15" s="68"/>
      <c r="P15" s="69"/>
      <c r="Q15" s="69"/>
      <c r="R15" s="69"/>
      <c r="S15" s="69"/>
      <c r="T15" s="182">
        <f>COUNTIF(H15:H21,"")</f>
        <v>3</v>
      </c>
      <c r="U15" s="182">
        <f>T15*7</f>
        <v>21</v>
      </c>
      <c r="V15" s="182">
        <f>$V$11*T15</f>
        <v>25.200000000000003</v>
      </c>
      <c r="W15" s="182">
        <f>V15-INT(V15)</f>
        <v>0.20000000000000284</v>
      </c>
      <c r="X15" s="182">
        <f>SUM(AA15:AA21)</f>
        <v>0</v>
      </c>
      <c r="Y15" s="182">
        <f>X15-INT(X15)</f>
        <v>0</v>
      </c>
      <c r="Z15" s="182" t="str">
        <f>IF(X15&lt;V15,IF(X15&gt;U15,"SI","NO"),"NO")</f>
        <v>NO</v>
      </c>
      <c r="AA15" s="42">
        <f>AB15+AC15</f>
        <v>0</v>
      </c>
      <c r="AB15" s="42">
        <f t="shared" ref="AB15:AB78" si="0">I15</f>
        <v>0</v>
      </c>
      <c r="AC15" s="42">
        <f t="shared" ref="AC15:AC78" si="1">K15/60</f>
        <v>0</v>
      </c>
      <c r="AE15" s="8" t="s">
        <v>36</v>
      </c>
    </row>
    <row r="16" spans="1:34" ht="15" customHeight="1" thickTop="1" thickBot="1" x14ac:dyDescent="0.3">
      <c r="A16" s="5">
        <f>A15+1</f>
        <v>43467</v>
      </c>
      <c r="B16" s="57">
        <f t="shared" ref="B16:B79" si="2">WEEKDAY(A16,2)</f>
        <v>3</v>
      </c>
      <c r="C16" s="58">
        <f>ROW()</f>
        <v>16</v>
      </c>
      <c r="D16" s="189"/>
      <c r="E16" s="59">
        <f t="shared" ref="E16:E79" si="3">WEEKNUM($A16,2)</f>
        <v>1</v>
      </c>
      <c r="F16" s="70">
        <f t="shared" ref="F16:F79" si="4">DAY($A16)</f>
        <v>2</v>
      </c>
      <c r="G16" s="71">
        <f t="shared" ref="G16:G79" si="5">$A16</f>
        <v>43467</v>
      </c>
      <c r="H16" s="72"/>
      <c r="I16" s="73"/>
      <c r="J16" s="74" t="s">
        <v>23</v>
      </c>
      <c r="K16" s="75"/>
      <c r="L16" s="76" t="s">
        <v>21</v>
      </c>
      <c r="M16" s="185"/>
      <c r="N16" s="67"/>
      <c r="O16" s="77" t="s">
        <v>37</v>
      </c>
      <c r="P16" s="69"/>
      <c r="Q16" s="69"/>
      <c r="R16" s="69"/>
      <c r="S16" s="69"/>
      <c r="T16" s="182"/>
      <c r="U16" s="182"/>
      <c r="V16" s="182"/>
      <c r="W16" s="182"/>
      <c r="X16" s="182"/>
      <c r="Y16" s="182"/>
      <c r="Z16" s="182"/>
      <c r="AA16" s="42">
        <f t="shared" ref="AA16:AA79" si="6">AB16+AC16</f>
        <v>0</v>
      </c>
      <c r="AB16" s="42">
        <f t="shared" si="0"/>
        <v>0</v>
      </c>
      <c r="AC16" s="42">
        <f t="shared" si="1"/>
        <v>0</v>
      </c>
      <c r="AE16" s="8" t="s">
        <v>38</v>
      </c>
    </row>
    <row r="17" spans="1:40" ht="15" customHeight="1" thickTop="1" thickBot="1" x14ac:dyDescent="0.3">
      <c r="A17" s="5">
        <f t="shared" ref="A17:A80" si="7">A16+1</f>
        <v>43468</v>
      </c>
      <c r="B17" s="57">
        <f t="shared" si="2"/>
        <v>4</v>
      </c>
      <c r="C17" s="58">
        <f>ROW()</f>
        <v>17</v>
      </c>
      <c r="D17" s="189"/>
      <c r="E17" s="59">
        <f t="shared" si="3"/>
        <v>1</v>
      </c>
      <c r="F17" s="70">
        <f t="shared" si="4"/>
        <v>3</v>
      </c>
      <c r="G17" s="71">
        <f t="shared" si="5"/>
        <v>43468</v>
      </c>
      <c r="H17" s="72"/>
      <c r="I17" s="73"/>
      <c r="J17" s="74" t="s">
        <v>23</v>
      </c>
      <c r="K17" s="75"/>
      <c r="L17" s="76" t="s">
        <v>21</v>
      </c>
      <c r="M17" s="185"/>
      <c r="N17" s="67"/>
      <c r="O17" s="77"/>
      <c r="P17" s="69"/>
      <c r="Q17" s="69"/>
      <c r="R17" s="69"/>
      <c r="S17" s="69"/>
      <c r="T17" s="182"/>
      <c r="U17" s="182"/>
      <c r="V17" s="182"/>
      <c r="W17" s="182"/>
      <c r="X17" s="182"/>
      <c r="Y17" s="182"/>
      <c r="Z17" s="182"/>
      <c r="AA17" s="42">
        <f>AB17+AC17</f>
        <v>0</v>
      </c>
      <c r="AB17" s="42">
        <f t="shared" si="0"/>
        <v>0</v>
      </c>
      <c r="AC17" s="42">
        <f t="shared" si="1"/>
        <v>0</v>
      </c>
      <c r="AE17" s="8" t="s">
        <v>39</v>
      </c>
    </row>
    <row r="18" spans="1:40" ht="15" customHeight="1" thickTop="1" thickBot="1" x14ac:dyDescent="0.3">
      <c r="A18" s="5">
        <f t="shared" si="7"/>
        <v>43469</v>
      </c>
      <c r="B18" s="57">
        <f t="shared" si="2"/>
        <v>5</v>
      </c>
      <c r="C18" s="58">
        <f>ROW()</f>
        <v>18</v>
      </c>
      <c r="D18" s="189"/>
      <c r="E18" s="59">
        <f t="shared" si="3"/>
        <v>1</v>
      </c>
      <c r="F18" s="70">
        <f t="shared" si="4"/>
        <v>4</v>
      </c>
      <c r="G18" s="71">
        <f t="shared" si="5"/>
        <v>43469</v>
      </c>
      <c r="H18" s="78"/>
      <c r="I18" s="79"/>
      <c r="J18" s="80" t="s">
        <v>23</v>
      </c>
      <c r="K18" s="81"/>
      <c r="L18" s="82" t="s">
        <v>21</v>
      </c>
      <c r="M18" s="185"/>
      <c r="N18" s="67"/>
      <c r="O18" s="83"/>
      <c r="P18" s="69"/>
      <c r="Q18" s="69"/>
      <c r="R18" s="69"/>
      <c r="S18" s="69"/>
      <c r="T18" s="182"/>
      <c r="U18" s="182"/>
      <c r="V18" s="182"/>
      <c r="W18" s="182"/>
      <c r="X18" s="182"/>
      <c r="Y18" s="182"/>
      <c r="Z18" s="182"/>
      <c r="AA18" s="42">
        <f t="shared" si="6"/>
        <v>0</v>
      </c>
      <c r="AB18" s="42">
        <f t="shared" si="0"/>
        <v>0</v>
      </c>
      <c r="AC18" s="42">
        <f t="shared" si="1"/>
        <v>0</v>
      </c>
      <c r="AE18" s="8" t="s">
        <v>40</v>
      </c>
    </row>
    <row r="19" spans="1:40" ht="15" customHeight="1" thickTop="1" thickBot="1" x14ac:dyDescent="0.3">
      <c r="A19" s="5">
        <f t="shared" si="7"/>
        <v>43470</v>
      </c>
      <c r="B19" s="57">
        <f t="shared" si="2"/>
        <v>6</v>
      </c>
      <c r="C19" s="58">
        <f>ROW()</f>
        <v>19</v>
      </c>
      <c r="D19" s="189"/>
      <c r="E19" s="59">
        <f t="shared" si="3"/>
        <v>1</v>
      </c>
      <c r="F19" s="70">
        <f t="shared" si="4"/>
        <v>5</v>
      </c>
      <c r="G19" s="71">
        <f t="shared" si="5"/>
        <v>43470</v>
      </c>
      <c r="H19" s="84" t="s">
        <v>34</v>
      </c>
      <c r="I19" s="85"/>
      <c r="J19" s="86" t="s">
        <v>23</v>
      </c>
      <c r="K19" s="87"/>
      <c r="L19" s="88" t="s">
        <v>21</v>
      </c>
      <c r="M19" s="185"/>
      <c r="N19" s="67"/>
      <c r="O19" s="83"/>
      <c r="P19" s="69"/>
      <c r="Q19" s="69"/>
      <c r="R19" s="69"/>
      <c r="S19" s="69"/>
      <c r="T19" s="182"/>
      <c r="U19" s="182"/>
      <c r="V19" s="182"/>
      <c r="W19" s="182"/>
      <c r="X19" s="182"/>
      <c r="Y19" s="182"/>
      <c r="Z19" s="182"/>
      <c r="AA19" s="42">
        <f t="shared" si="6"/>
        <v>0</v>
      </c>
      <c r="AB19" s="42">
        <f t="shared" si="0"/>
        <v>0</v>
      </c>
      <c r="AC19" s="42">
        <f t="shared" si="1"/>
        <v>0</v>
      </c>
      <c r="AE19" s="8" t="s">
        <v>42</v>
      </c>
    </row>
    <row r="20" spans="1:40" ht="15" customHeight="1" thickTop="1" thickBot="1" x14ac:dyDescent="0.3">
      <c r="A20" s="5">
        <f t="shared" si="7"/>
        <v>43471</v>
      </c>
      <c r="B20" s="57">
        <f t="shared" si="2"/>
        <v>7</v>
      </c>
      <c r="C20" s="58">
        <f>ROW()</f>
        <v>20</v>
      </c>
      <c r="D20" s="189"/>
      <c r="E20" s="89">
        <f t="shared" si="3"/>
        <v>1</v>
      </c>
      <c r="F20" s="70">
        <f t="shared" si="4"/>
        <v>6</v>
      </c>
      <c r="G20" s="71">
        <f t="shared" si="5"/>
        <v>43471</v>
      </c>
      <c r="H20" s="72" t="s">
        <v>34</v>
      </c>
      <c r="I20" s="73"/>
      <c r="J20" s="74" t="s">
        <v>23</v>
      </c>
      <c r="K20" s="75"/>
      <c r="L20" s="76" t="s">
        <v>21</v>
      </c>
      <c r="M20" s="185"/>
      <c r="N20" s="67"/>
      <c r="O20" s="83"/>
      <c r="P20" s="69"/>
      <c r="Q20" s="69"/>
      <c r="R20" s="69"/>
      <c r="S20" s="69"/>
      <c r="T20" s="182"/>
      <c r="U20" s="182"/>
      <c r="V20" s="182"/>
      <c r="W20" s="182"/>
      <c r="X20" s="182"/>
      <c r="Y20" s="182"/>
      <c r="Z20" s="182"/>
      <c r="AA20" s="42">
        <f t="shared" si="6"/>
        <v>0</v>
      </c>
      <c r="AB20" s="42">
        <f t="shared" si="0"/>
        <v>0</v>
      </c>
      <c r="AC20" s="42">
        <f t="shared" si="1"/>
        <v>0</v>
      </c>
      <c r="AE20" s="8" t="s">
        <v>44</v>
      </c>
      <c r="AN20" s="90"/>
    </row>
    <row r="21" spans="1:40" ht="15" customHeight="1" thickTop="1" thickBot="1" x14ac:dyDescent="0.3">
      <c r="A21" s="5">
        <f t="shared" si="7"/>
        <v>43472</v>
      </c>
      <c r="B21" s="57">
        <f t="shared" si="2"/>
        <v>1</v>
      </c>
      <c r="C21" s="58">
        <f>ROW()</f>
        <v>21</v>
      </c>
      <c r="D21" s="189"/>
      <c r="E21" s="59">
        <f t="shared" si="3"/>
        <v>2</v>
      </c>
      <c r="F21" s="70">
        <f t="shared" si="4"/>
        <v>7</v>
      </c>
      <c r="G21" s="71">
        <f t="shared" si="5"/>
        <v>43472</v>
      </c>
      <c r="H21" s="72" t="s">
        <v>34</v>
      </c>
      <c r="I21" s="73"/>
      <c r="J21" s="74" t="s">
        <v>23</v>
      </c>
      <c r="K21" s="75"/>
      <c r="L21" s="76" t="s">
        <v>21</v>
      </c>
      <c r="M21" s="183">
        <f>COUNTIF(L21:L27,"SI")</f>
        <v>0</v>
      </c>
      <c r="N21" s="67"/>
      <c r="O21" s="77"/>
      <c r="P21" s="69"/>
      <c r="Q21" s="69"/>
      <c r="R21" s="69"/>
      <c r="S21" s="69"/>
      <c r="T21" s="182"/>
      <c r="U21" s="182"/>
      <c r="V21" s="182"/>
      <c r="W21" s="182"/>
      <c r="X21" s="182"/>
      <c r="Y21" s="182"/>
      <c r="Z21" s="182"/>
      <c r="AA21" s="42">
        <f t="shared" si="6"/>
        <v>0</v>
      </c>
      <c r="AB21" s="42">
        <f t="shared" si="0"/>
        <v>0</v>
      </c>
      <c r="AC21" s="42">
        <f t="shared" si="1"/>
        <v>0</v>
      </c>
      <c r="AE21" s="8" t="s">
        <v>45</v>
      </c>
      <c r="AN21" s="90"/>
    </row>
    <row r="22" spans="1:40" ht="15" customHeight="1" thickTop="1" thickBot="1" x14ac:dyDescent="0.3">
      <c r="A22" s="5">
        <f t="shared" si="7"/>
        <v>43473</v>
      </c>
      <c r="B22" s="57">
        <f t="shared" si="2"/>
        <v>2</v>
      </c>
      <c r="C22" s="58">
        <f>ROW()</f>
        <v>22</v>
      </c>
      <c r="D22" s="189"/>
      <c r="E22" s="59">
        <f t="shared" si="3"/>
        <v>2</v>
      </c>
      <c r="F22" s="70">
        <f t="shared" si="4"/>
        <v>8</v>
      </c>
      <c r="G22" s="71">
        <f t="shared" si="5"/>
        <v>43473</v>
      </c>
      <c r="H22" s="72"/>
      <c r="I22" s="73"/>
      <c r="J22" s="74" t="s">
        <v>23</v>
      </c>
      <c r="K22" s="75"/>
      <c r="L22" s="76" t="s">
        <v>21</v>
      </c>
      <c r="M22" s="185"/>
      <c r="N22" s="67"/>
      <c r="S22" s="134"/>
      <c r="T22" s="182">
        <f>COUNTIF(H22:H28,"")</f>
        <v>5</v>
      </c>
      <c r="U22" s="182">
        <f>T22*7</f>
        <v>35</v>
      </c>
      <c r="V22" s="182">
        <f>$V$11*T22</f>
        <v>42</v>
      </c>
      <c r="W22" s="182">
        <f>V22-INT(V22)</f>
        <v>0</v>
      </c>
      <c r="X22" s="182">
        <f>SUM(AA22:AA28)</f>
        <v>0</v>
      </c>
      <c r="Y22" s="182">
        <f>X22-INT(X22)</f>
        <v>0</v>
      </c>
      <c r="Z22" s="182" t="str">
        <f>IF(X22&lt;V22,IF(X22&gt;U22,"SI","NO"),"NO")</f>
        <v>NO</v>
      </c>
      <c r="AA22" s="42">
        <f t="shared" si="6"/>
        <v>0</v>
      </c>
      <c r="AB22" s="42">
        <f t="shared" si="0"/>
        <v>0</v>
      </c>
      <c r="AC22" s="42">
        <f t="shared" si="1"/>
        <v>0</v>
      </c>
      <c r="AD22" s="134"/>
      <c r="AE22" s="134"/>
      <c r="AF22" s="134"/>
      <c r="AG22" s="134"/>
      <c r="AH22" s="134"/>
      <c r="AJ22" s="90"/>
      <c r="AK22" s="90"/>
      <c r="AL22" s="90"/>
      <c r="AM22" s="90"/>
      <c r="AN22" s="90"/>
    </row>
    <row r="23" spans="1:40" ht="15" customHeight="1" thickTop="1" thickBot="1" x14ac:dyDescent="0.3">
      <c r="A23" s="5">
        <f t="shared" si="7"/>
        <v>43474</v>
      </c>
      <c r="B23" s="57">
        <f t="shared" si="2"/>
        <v>3</v>
      </c>
      <c r="C23" s="58">
        <f>ROW()</f>
        <v>23</v>
      </c>
      <c r="D23" s="189"/>
      <c r="E23" s="59">
        <f t="shared" si="3"/>
        <v>2</v>
      </c>
      <c r="F23" s="70">
        <f t="shared" si="4"/>
        <v>9</v>
      </c>
      <c r="G23" s="71">
        <f t="shared" si="5"/>
        <v>43474</v>
      </c>
      <c r="H23" s="72"/>
      <c r="I23" s="73"/>
      <c r="J23" s="74" t="s">
        <v>23</v>
      </c>
      <c r="K23" s="75"/>
      <c r="L23" s="76" t="s">
        <v>21</v>
      </c>
      <c r="M23" s="185"/>
      <c r="N23" s="67"/>
      <c r="S23" s="134"/>
      <c r="T23" s="182"/>
      <c r="U23" s="182"/>
      <c r="V23" s="182"/>
      <c r="W23" s="182"/>
      <c r="X23" s="182"/>
      <c r="Y23" s="182"/>
      <c r="Z23" s="182"/>
      <c r="AA23" s="42">
        <f t="shared" si="6"/>
        <v>0</v>
      </c>
      <c r="AB23" s="42">
        <f t="shared" si="0"/>
        <v>0</v>
      </c>
      <c r="AC23" s="42">
        <f t="shared" si="1"/>
        <v>0</v>
      </c>
      <c r="AD23" s="134"/>
      <c r="AE23" s="134"/>
      <c r="AF23" s="134"/>
      <c r="AG23" s="134"/>
      <c r="AH23" s="134"/>
      <c r="AJ23" s="90"/>
      <c r="AK23" s="90"/>
      <c r="AL23" s="90"/>
      <c r="AM23" s="90"/>
      <c r="AN23" s="90"/>
    </row>
    <row r="24" spans="1:40" ht="15" customHeight="1" thickTop="1" thickBot="1" x14ac:dyDescent="0.3">
      <c r="A24" s="5">
        <f t="shared" si="7"/>
        <v>43475</v>
      </c>
      <c r="B24" s="57">
        <f t="shared" si="2"/>
        <v>4</v>
      </c>
      <c r="C24" s="58">
        <f>ROW()</f>
        <v>24</v>
      </c>
      <c r="D24" s="189"/>
      <c r="E24" s="59">
        <f t="shared" si="3"/>
        <v>2</v>
      </c>
      <c r="F24" s="70">
        <f t="shared" si="4"/>
        <v>10</v>
      </c>
      <c r="G24" s="71">
        <f t="shared" si="5"/>
        <v>43475</v>
      </c>
      <c r="H24" s="72"/>
      <c r="I24" s="73"/>
      <c r="J24" s="74" t="s">
        <v>23</v>
      </c>
      <c r="K24" s="75"/>
      <c r="L24" s="76" t="s">
        <v>21</v>
      </c>
      <c r="M24" s="185"/>
      <c r="N24" s="67"/>
      <c r="S24" s="134"/>
      <c r="T24" s="182"/>
      <c r="U24" s="182"/>
      <c r="V24" s="182"/>
      <c r="W24" s="182"/>
      <c r="X24" s="182"/>
      <c r="Y24" s="182"/>
      <c r="Z24" s="182"/>
      <c r="AA24" s="42">
        <f t="shared" si="6"/>
        <v>0</v>
      </c>
      <c r="AB24" s="42">
        <f t="shared" si="0"/>
        <v>0</v>
      </c>
      <c r="AC24" s="42">
        <f t="shared" si="1"/>
        <v>0</v>
      </c>
      <c r="AD24" s="134"/>
      <c r="AE24" s="134"/>
      <c r="AF24" s="134"/>
      <c r="AG24" s="134"/>
      <c r="AH24" s="134"/>
      <c r="AJ24" s="90"/>
      <c r="AK24" s="90"/>
      <c r="AL24" s="90"/>
      <c r="AM24" s="90"/>
      <c r="AN24" s="90"/>
    </row>
    <row r="25" spans="1:40" ht="15" customHeight="1" thickTop="1" thickBot="1" x14ac:dyDescent="0.3">
      <c r="A25" s="5">
        <f t="shared" si="7"/>
        <v>43476</v>
      </c>
      <c r="B25" s="57">
        <f t="shared" si="2"/>
        <v>5</v>
      </c>
      <c r="C25" s="58">
        <f>ROW()</f>
        <v>25</v>
      </c>
      <c r="D25" s="189"/>
      <c r="E25" s="59">
        <f t="shared" si="3"/>
        <v>2</v>
      </c>
      <c r="F25" s="70">
        <f t="shared" si="4"/>
        <v>11</v>
      </c>
      <c r="G25" s="71">
        <f t="shared" si="5"/>
        <v>43476</v>
      </c>
      <c r="H25" s="78"/>
      <c r="I25" s="79"/>
      <c r="J25" s="80" t="s">
        <v>23</v>
      </c>
      <c r="K25" s="81"/>
      <c r="L25" s="82" t="s">
        <v>21</v>
      </c>
      <c r="M25" s="185"/>
      <c r="N25" s="67"/>
      <c r="S25" s="134"/>
      <c r="T25" s="182"/>
      <c r="U25" s="182"/>
      <c r="V25" s="182"/>
      <c r="W25" s="182"/>
      <c r="X25" s="182"/>
      <c r="Y25" s="182"/>
      <c r="Z25" s="182"/>
      <c r="AA25" s="42">
        <f t="shared" si="6"/>
        <v>0</v>
      </c>
      <c r="AB25" s="42">
        <f t="shared" si="0"/>
        <v>0</v>
      </c>
      <c r="AC25" s="42">
        <f t="shared" si="1"/>
        <v>0</v>
      </c>
      <c r="AD25" s="134"/>
      <c r="AE25" s="134"/>
      <c r="AF25" s="134"/>
      <c r="AG25" s="134"/>
      <c r="AH25" s="134"/>
      <c r="AJ25" s="90"/>
      <c r="AK25" s="90"/>
      <c r="AL25" s="90"/>
      <c r="AM25" s="90"/>
      <c r="AN25" s="90"/>
    </row>
    <row r="26" spans="1:40" ht="15" customHeight="1" thickTop="1" thickBot="1" x14ac:dyDescent="0.3">
      <c r="A26" s="5">
        <f t="shared" si="7"/>
        <v>43477</v>
      </c>
      <c r="B26" s="57">
        <f t="shared" si="2"/>
        <v>6</v>
      </c>
      <c r="C26" s="58">
        <f>ROW()</f>
        <v>26</v>
      </c>
      <c r="D26" s="189"/>
      <c r="E26" s="59">
        <f t="shared" si="3"/>
        <v>2</v>
      </c>
      <c r="F26" s="70">
        <f t="shared" si="4"/>
        <v>12</v>
      </c>
      <c r="G26" s="71">
        <f t="shared" si="5"/>
        <v>43477</v>
      </c>
      <c r="H26" s="84" t="s">
        <v>34</v>
      </c>
      <c r="I26" s="85"/>
      <c r="J26" s="86" t="s">
        <v>23</v>
      </c>
      <c r="K26" s="87"/>
      <c r="L26" s="88" t="s">
        <v>21</v>
      </c>
      <c r="M26" s="185"/>
      <c r="N26" s="67"/>
      <c r="S26" s="135"/>
      <c r="T26" s="182"/>
      <c r="U26" s="182"/>
      <c r="V26" s="182"/>
      <c r="W26" s="182"/>
      <c r="X26" s="182"/>
      <c r="Y26" s="182"/>
      <c r="Z26" s="182"/>
      <c r="AA26" s="42">
        <f t="shared" si="6"/>
        <v>0</v>
      </c>
      <c r="AB26" s="42">
        <f t="shared" si="0"/>
        <v>0</v>
      </c>
      <c r="AC26" s="94">
        <f t="shared" si="1"/>
        <v>0</v>
      </c>
      <c r="AD26" s="95"/>
      <c r="AE26" s="95"/>
      <c r="AF26" s="95"/>
      <c r="AG26" s="95"/>
      <c r="AH26" s="95"/>
      <c r="AJ26" s="90"/>
      <c r="AK26" s="90"/>
      <c r="AL26" s="90"/>
      <c r="AM26" s="90"/>
      <c r="AN26" s="90"/>
    </row>
    <row r="27" spans="1:40" ht="15" customHeight="1" thickTop="1" thickBot="1" x14ac:dyDescent="0.3">
      <c r="A27" s="5">
        <f t="shared" si="7"/>
        <v>43478</v>
      </c>
      <c r="B27" s="57">
        <f t="shared" si="2"/>
        <v>7</v>
      </c>
      <c r="C27" s="58">
        <f>ROW()</f>
        <v>27</v>
      </c>
      <c r="D27" s="189"/>
      <c r="E27" s="89">
        <f t="shared" si="3"/>
        <v>2</v>
      </c>
      <c r="F27" s="70">
        <f t="shared" si="4"/>
        <v>13</v>
      </c>
      <c r="G27" s="71">
        <f t="shared" si="5"/>
        <v>43478</v>
      </c>
      <c r="H27" s="72" t="s">
        <v>34</v>
      </c>
      <c r="I27" s="73"/>
      <c r="J27" s="74" t="s">
        <v>23</v>
      </c>
      <c r="K27" s="75"/>
      <c r="L27" s="76" t="s">
        <v>21</v>
      </c>
      <c r="M27" s="185"/>
      <c r="N27" s="67"/>
      <c r="O27" s="19" t="s">
        <v>99</v>
      </c>
      <c r="S27" s="92"/>
      <c r="T27" s="182"/>
      <c r="U27" s="182"/>
      <c r="V27" s="182"/>
      <c r="W27" s="182"/>
      <c r="X27" s="182"/>
      <c r="Y27" s="182"/>
      <c r="Z27" s="182"/>
      <c r="AA27" s="94">
        <f t="shared" si="6"/>
        <v>0</v>
      </c>
      <c r="AB27" s="94">
        <f t="shared" si="0"/>
        <v>0</v>
      </c>
      <c r="AC27" s="94">
        <f t="shared" si="1"/>
        <v>0</v>
      </c>
      <c r="AD27" s="95"/>
      <c r="AE27" s="95"/>
      <c r="AF27" s="95"/>
      <c r="AG27" s="95"/>
      <c r="AH27" s="95"/>
      <c r="AL27" s="96"/>
      <c r="AM27" s="196"/>
      <c r="AN27" s="196"/>
    </row>
    <row r="28" spans="1:40" ht="15" customHeight="1" thickTop="1" thickBot="1" x14ac:dyDescent="0.3">
      <c r="A28" s="5">
        <f t="shared" si="7"/>
        <v>43479</v>
      </c>
      <c r="B28" s="57">
        <f t="shared" si="2"/>
        <v>1</v>
      </c>
      <c r="C28" s="58">
        <f>ROW()</f>
        <v>28</v>
      </c>
      <c r="D28" s="189"/>
      <c r="E28" s="59">
        <f t="shared" si="3"/>
        <v>3</v>
      </c>
      <c r="F28" s="70">
        <f t="shared" si="4"/>
        <v>14</v>
      </c>
      <c r="G28" s="71">
        <f t="shared" si="5"/>
        <v>43479</v>
      </c>
      <c r="H28" s="72"/>
      <c r="I28" s="73"/>
      <c r="J28" s="74" t="s">
        <v>23</v>
      </c>
      <c r="K28" s="75"/>
      <c r="L28" s="76" t="s">
        <v>21</v>
      </c>
      <c r="M28" s="183">
        <f>COUNTIF(L28:L34,"SI")</f>
        <v>0</v>
      </c>
      <c r="N28" s="67"/>
      <c r="O28" s="91"/>
      <c r="P28" s="92"/>
      <c r="Q28" s="92"/>
      <c r="R28" s="92"/>
      <c r="S28" s="92"/>
      <c r="T28" s="182"/>
      <c r="U28" s="182"/>
      <c r="V28" s="182"/>
      <c r="W28" s="182"/>
      <c r="X28" s="182"/>
      <c r="Y28" s="182"/>
      <c r="Z28" s="182"/>
      <c r="AA28" s="94">
        <f t="shared" si="6"/>
        <v>0</v>
      </c>
      <c r="AB28" s="94">
        <f t="shared" si="0"/>
        <v>0</v>
      </c>
      <c r="AC28" s="94">
        <f t="shared" si="1"/>
        <v>0</v>
      </c>
      <c r="AD28" s="95"/>
      <c r="AE28" s="95"/>
      <c r="AF28" s="95"/>
      <c r="AG28" s="95"/>
      <c r="AH28" s="95"/>
    </row>
    <row r="29" spans="1:40" ht="15" customHeight="1" thickTop="1" thickBot="1" x14ac:dyDescent="0.3">
      <c r="A29" s="5">
        <f t="shared" si="7"/>
        <v>43480</v>
      </c>
      <c r="B29" s="57">
        <f t="shared" si="2"/>
        <v>2</v>
      </c>
      <c r="C29" s="58">
        <f>ROW()</f>
        <v>29</v>
      </c>
      <c r="D29" s="189"/>
      <c r="E29" s="59">
        <f t="shared" si="3"/>
        <v>3</v>
      </c>
      <c r="F29" s="70">
        <f t="shared" si="4"/>
        <v>15</v>
      </c>
      <c r="G29" s="71">
        <f t="shared" si="5"/>
        <v>43480</v>
      </c>
      <c r="H29" s="72"/>
      <c r="I29" s="73"/>
      <c r="J29" s="74" t="s">
        <v>23</v>
      </c>
      <c r="K29" s="75"/>
      <c r="L29" s="76" t="s">
        <v>21</v>
      </c>
      <c r="M29" s="185"/>
      <c r="N29" s="67"/>
      <c r="O29" s="77"/>
      <c r="P29" s="69"/>
      <c r="Q29" s="69"/>
      <c r="R29" s="69"/>
      <c r="S29" s="69"/>
      <c r="T29" s="182">
        <f>COUNTIF(H29:H35,"")</f>
        <v>5</v>
      </c>
      <c r="U29" s="182">
        <f>T29*7</f>
        <v>35</v>
      </c>
      <c r="V29" s="182">
        <f>$V$11*T29</f>
        <v>42</v>
      </c>
      <c r="W29" s="182">
        <f>V29-INT(V29)</f>
        <v>0</v>
      </c>
      <c r="X29" s="182">
        <f>SUM(AA29:AA35)</f>
        <v>0</v>
      </c>
      <c r="Y29" s="182">
        <f>X29-INT(X29)</f>
        <v>0</v>
      </c>
      <c r="Z29" s="182" t="str">
        <f>IF(X29&lt;V29,IF(X29&gt;U29,"SI","NO"),"NO")</f>
        <v>NO</v>
      </c>
      <c r="AA29" s="42">
        <f t="shared" si="6"/>
        <v>0</v>
      </c>
      <c r="AB29" s="42">
        <f t="shared" si="0"/>
        <v>0</v>
      </c>
      <c r="AC29" s="42">
        <f t="shared" si="1"/>
        <v>0</v>
      </c>
    </row>
    <row r="30" spans="1:40" ht="15" customHeight="1" thickTop="1" thickBot="1" x14ac:dyDescent="0.3">
      <c r="A30" s="5">
        <f t="shared" si="7"/>
        <v>43481</v>
      </c>
      <c r="B30" s="57">
        <f t="shared" si="2"/>
        <v>3</v>
      </c>
      <c r="C30" s="58">
        <f>ROW()</f>
        <v>30</v>
      </c>
      <c r="D30" s="189"/>
      <c r="E30" s="59">
        <f t="shared" si="3"/>
        <v>3</v>
      </c>
      <c r="F30" s="70">
        <f t="shared" si="4"/>
        <v>16</v>
      </c>
      <c r="G30" s="71">
        <f t="shared" si="5"/>
        <v>43481</v>
      </c>
      <c r="H30" s="72"/>
      <c r="I30" s="73"/>
      <c r="J30" s="74" t="s">
        <v>23</v>
      </c>
      <c r="K30" s="75"/>
      <c r="L30" s="76" t="s">
        <v>21</v>
      </c>
      <c r="M30" s="185"/>
      <c r="N30" s="67"/>
      <c r="O30" s="77"/>
      <c r="P30" s="69"/>
      <c r="Q30" s="69"/>
      <c r="R30" s="69"/>
      <c r="S30" s="69"/>
      <c r="T30" s="182"/>
      <c r="U30" s="182"/>
      <c r="V30" s="182"/>
      <c r="W30" s="182"/>
      <c r="X30" s="182"/>
      <c r="Y30" s="182"/>
      <c r="Z30" s="182"/>
      <c r="AA30" s="42">
        <f t="shared" si="6"/>
        <v>0</v>
      </c>
      <c r="AB30" s="42">
        <f t="shared" si="0"/>
        <v>0</v>
      </c>
      <c r="AC30" s="42">
        <f t="shared" si="1"/>
        <v>0</v>
      </c>
    </row>
    <row r="31" spans="1:40" ht="15" customHeight="1" thickTop="1" thickBot="1" x14ac:dyDescent="0.3">
      <c r="A31" s="5">
        <f t="shared" si="7"/>
        <v>43482</v>
      </c>
      <c r="B31" s="57">
        <f t="shared" si="2"/>
        <v>4</v>
      </c>
      <c r="C31" s="58">
        <f>ROW()</f>
        <v>31</v>
      </c>
      <c r="D31" s="189"/>
      <c r="E31" s="59">
        <f t="shared" si="3"/>
        <v>3</v>
      </c>
      <c r="F31" s="70">
        <f t="shared" si="4"/>
        <v>17</v>
      </c>
      <c r="G31" s="71">
        <f t="shared" si="5"/>
        <v>43482</v>
      </c>
      <c r="H31" s="72"/>
      <c r="I31" s="73"/>
      <c r="J31" s="74" t="s">
        <v>23</v>
      </c>
      <c r="K31" s="75"/>
      <c r="L31" s="76" t="s">
        <v>21</v>
      </c>
      <c r="M31" s="185"/>
      <c r="N31" s="67"/>
      <c r="O31" s="77"/>
      <c r="P31" s="69"/>
      <c r="Q31" s="69"/>
      <c r="R31" s="69"/>
      <c r="S31" s="69"/>
      <c r="T31" s="182"/>
      <c r="U31" s="182"/>
      <c r="V31" s="182"/>
      <c r="W31" s="182"/>
      <c r="X31" s="182"/>
      <c r="Y31" s="182"/>
      <c r="Z31" s="182"/>
      <c r="AA31" s="42">
        <f t="shared" si="6"/>
        <v>0</v>
      </c>
      <c r="AB31" s="42">
        <f t="shared" si="0"/>
        <v>0</v>
      </c>
      <c r="AC31" s="42">
        <f t="shared" si="1"/>
        <v>0</v>
      </c>
    </row>
    <row r="32" spans="1:40" ht="15" customHeight="1" thickTop="1" thickBot="1" x14ac:dyDescent="0.3">
      <c r="A32" s="5">
        <f t="shared" si="7"/>
        <v>43483</v>
      </c>
      <c r="B32" s="57">
        <f t="shared" si="2"/>
        <v>5</v>
      </c>
      <c r="C32" s="58">
        <f>ROW()</f>
        <v>32</v>
      </c>
      <c r="D32" s="189"/>
      <c r="E32" s="59">
        <f t="shared" si="3"/>
        <v>3</v>
      </c>
      <c r="F32" s="70">
        <f t="shared" si="4"/>
        <v>18</v>
      </c>
      <c r="G32" s="71">
        <f t="shared" si="5"/>
        <v>43483</v>
      </c>
      <c r="H32" s="78"/>
      <c r="I32" s="79"/>
      <c r="J32" s="80" t="s">
        <v>23</v>
      </c>
      <c r="K32" s="81"/>
      <c r="L32" s="82" t="s">
        <v>21</v>
      </c>
      <c r="M32" s="185"/>
      <c r="N32" s="67"/>
      <c r="O32" s="77"/>
      <c r="P32" s="69"/>
      <c r="Q32" s="69"/>
      <c r="R32" s="69"/>
      <c r="S32" s="69"/>
      <c r="T32" s="182"/>
      <c r="U32" s="182"/>
      <c r="V32" s="182"/>
      <c r="W32" s="182"/>
      <c r="X32" s="182"/>
      <c r="Y32" s="182"/>
      <c r="Z32" s="182"/>
      <c r="AA32" s="42">
        <f t="shared" si="6"/>
        <v>0</v>
      </c>
      <c r="AB32" s="42">
        <f t="shared" si="0"/>
        <v>0</v>
      </c>
      <c r="AC32" s="42">
        <f t="shared" si="1"/>
        <v>0</v>
      </c>
    </row>
    <row r="33" spans="1:29" ht="15" customHeight="1" thickTop="1" thickBot="1" x14ac:dyDescent="0.3">
      <c r="A33" s="5">
        <f t="shared" si="7"/>
        <v>43484</v>
      </c>
      <c r="B33" s="57">
        <f t="shared" si="2"/>
        <v>6</v>
      </c>
      <c r="C33" s="58">
        <f>ROW()</f>
        <v>33</v>
      </c>
      <c r="D33" s="189"/>
      <c r="E33" s="59">
        <f t="shared" si="3"/>
        <v>3</v>
      </c>
      <c r="F33" s="70">
        <f t="shared" si="4"/>
        <v>19</v>
      </c>
      <c r="G33" s="71">
        <f t="shared" si="5"/>
        <v>43484</v>
      </c>
      <c r="H33" s="84" t="s">
        <v>34</v>
      </c>
      <c r="I33" s="85"/>
      <c r="J33" s="86" t="s">
        <v>23</v>
      </c>
      <c r="K33" s="87"/>
      <c r="L33" s="88" t="s">
        <v>21</v>
      </c>
      <c r="M33" s="185"/>
      <c r="N33" s="67"/>
      <c r="O33" s="77"/>
      <c r="P33" s="69"/>
      <c r="Q33" s="69"/>
      <c r="R33" s="69"/>
      <c r="S33" s="69"/>
      <c r="T33" s="182"/>
      <c r="U33" s="182"/>
      <c r="V33" s="182"/>
      <c r="W33" s="182"/>
      <c r="X33" s="182"/>
      <c r="Y33" s="182"/>
      <c r="Z33" s="182"/>
      <c r="AA33" s="42">
        <f t="shared" si="6"/>
        <v>0</v>
      </c>
      <c r="AB33" s="42">
        <f t="shared" si="0"/>
        <v>0</v>
      </c>
      <c r="AC33" s="42">
        <f t="shared" si="1"/>
        <v>0</v>
      </c>
    </row>
    <row r="34" spans="1:29" ht="15" customHeight="1" thickTop="1" thickBot="1" x14ac:dyDescent="0.3">
      <c r="A34" s="5">
        <f t="shared" si="7"/>
        <v>43485</v>
      </c>
      <c r="B34" s="57">
        <f t="shared" si="2"/>
        <v>7</v>
      </c>
      <c r="C34" s="58">
        <f>ROW()</f>
        <v>34</v>
      </c>
      <c r="D34" s="189"/>
      <c r="E34" s="89">
        <f t="shared" si="3"/>
        <v>3</v>
      </c>
      <c r="F34" s="70">
        <f t="shared" si="4"/>
        <v>20</v>
      </c>
      <c r="G34" s="71">
        <f t="shared" si="5"/>
        <v>43485</v>
      </c>
      <c r="H34" s="72" t="s">
        <v>34</v>
      </c>
      <c r="I34" s="73"/>
      <c r="J34" s="74" t="s">
        <v>23</v>
      </c>
      <c r="K34" s="75"/>
      <c r="L34" s="76" t="s">
        <v>21</v>
      </c>
      <c r="M34" s="185"/>
      <c r="N34" s="67"/>
      <c r="O34" s="77"/>
      <c r="P34" s="69"/>
      <c r="Q34" s="69"/>
      <c r="R34" s="69"/>
      <c r="S34" s="69"/>
      <c r="T34" s="182"/>
      <c r="U34" s="182"/>
      <c r="V34" s="182"/>
      <c r="W34" s="182"/>
      <c r="X34" s="182"/>
      <c r="Y34" s="182"/>
      <c r="Z34" s="182"/>
      <c r="AA34" s="42">
        <f t="shared" si="6"/>
        <v>0</v>
      </c>
      <c r="AB34" s="42">
        <f t="shared" si="0"/>
        <v>0</v>
      </c>
      <c r="AC34" s="42">
        <f t="shared" si="1"/>
        <v>0</v>
      </c>
    </row>
    <row r="35" spans="1:29" ht="15" customHeight="1" thickTop="1" thickBot="1" x14ac:dyDescent="0.3">
      <c r="A35" s="5">
        <f t="shared" si="7"/>
        <v>43486</v>
      </c>
      <c r="B35" s="57">
        <f t="shared" si="2"/>
        <v>1</v>
      </c>
      <c r="C35" s="58">
        <f>ROW()</f>
        <v>35</v>
      </c>
      <c r="D35" s="189"/>
      <c r="E35" s="59">
        <f t="shared" si="3"/>
        <v>4</v>
      </c>
      <c r="F35" s="70">
        <f t="shared" si="4"/>
        <v>21</v>
      </c>
      <c r="G35" s="71">
        <f t="shared" si="5"/>
        <v>43486</v>
      </c>
      <c r="H35" s="72"/>
      <c r="I35" s="73"/>
      <c r="J35" s="74" t="s">
        <v>23</v>
      </c>
      <c r="K35" s="75"/>
      <c r="L35" s="76" t="s">
        <v>21</v>
      </c>
      <c r="M35" s="183">
        <f>COUNTIF(L35:L41,"SI")</f>
        <v>0</v>
      </c>
      <c r="N35" s="67"/>
      <c r="O35" s="77"/>
      <c r="P35" s="69"/>
      <c r="Q35" s="69"/>
      <c r="R35" s="69"/>
      <c r="S35" s="69"/>
      <c r="T35" s="182"/>
      <c r="U35" s="182"/>
      <c r="V35" s="182"/>
      <c r="W35" s="182"/>
      <c r="X35" s="182"/>
      <c r="Y35" s="182"/>
      <c r="Z35" s="182"/>
      <c r="AA35" s="42">
        <f t="shared" si="6"/>
        <v>0</v>
      </c>
      <c r="AB35" s="42">
        <f t="shared" si="0"/>
        <v>0</v>
      </c>
      <c r="AC35" s="42">
        <f t="shared" si="1"/>
        <v>0</v>
      </c>
    </row>
    <row r="36" spans="1:29" ht="15" customHeight="1" thickTop="1" thickBot="1" x14ac:dyDescent="0.3">
      <c r="A36" s="5">
        <f t="shared" si="7"/>
        <v>43487</v>
      </c>
      <c r="B36" s="57">
        <f t="shared" si="2"/>
        <v>2</v>
      </c>
      <c r="C36" s="58">
        <f>ROW()</f>
        <v>36</v>
      </c>
      <c r="D36" s="189"/>
      <c r="E36" s="59">
        <f t="shared" si="3"/>
        <v>4</v>
      </c>
      <c r="F36" s="70">
        <f t="shared" si="4"/>
        <v>22</v>
      </c>
      <c r="G36" s="71">
        <f t="shared" si="5"/>
        <v>43487</v>
      </c>
      <c r="H36" s="72"/>
      <c r="I36" s="73"/>
      <c r="J36" s="74" t="s">
        <v>23</v>
      </c>
      <c r="K36" s="75"/>
      <c r="L36" s="76" t="s">
        <v>21</v>
      </c>
      <c r="M36" s="185"/>
      <c r="N36" s="67"/>
      <c r="O36" s="200" t="s">
        <v>92</v>
      </c>
      <c r="P36" s="201"/>
      <c r="Q36" s="201"/>
      <c r="R36" s="201"/>
      <c r="S36" s="69"/>
      <c r="T36" s="182">
        <f>COUNTIF(H36:H42,"")</f>
        <v>5</v>
      </c>
      <c r="U36" s="182">
        <f>T36*7</f>
        <v>35</v>
      </c>
      <c r="V36" s="182">
        <f>$V$11*T36</f>
        <v>42</v>
      </c>
      <c r="W36" s="182">
        <f>V36-INT(V36)</f>
        <v>0</v>
      </c>
      <c r="X36" s="182">
        <f>SUM(AA36:AA42)</f>
        <v>0</v>
      </c>
      <c r="Y36" s="182">
        <f>X36-INT(X36)</f>
        <v>0</v>
      </c>
      <c r="Z36" s="182" t="str">
        <f>IF(X36&lt;V36,IF(X36&gt;U36,"SI","NO"),"NO")</f>
        <v>NO</v>
      </c>
      <c r="AA36" s="42">
        <f t="shared" si="6"/>
        <v>0</v>
      </c>
      <c r="AB36" s="42">
        <f t="shared" si="0"/>
        <v>0</v>
      </c>
      <c r="AC36" s="42">
        <f t="shared" si="1"/>
        <v>0</v>
      </c>
    </row>
    <row r="37" spans="1:29" ht="15" customHeight="1" thickTop="1" thickBot="1" x14ac:dyDescent="0.3">
      <c r="A37" s="5">
        <f t="shared" si="7"/>
        <v>43488</v>
      </c>
      <c r="B37" s="57">
        <f t="shared" si="2"/>
        <v>3</v>
      </c>
      <c r="C37" s="58">
        <f>ROW()</f>
        <v>37</v>
      </c>
      <c r="D37" s="189"/>
      <c r="E37" s="59">
        <f t="shared" si="3"/>
        <v>4</v>
      </c>
      <c r="F37" s="70">
        <f t="shared" si="4"/>
        <v>23</v>
      </c>
      <c r="G37" s="71">
        <f t="shared" si="5"/>
        <v>43488</v>
      </c>
      <c r="H37" s="72"/>
      <c r="I37" s="73"/>
      <c r="J37" s="74" t="s">
        <v>23</v>
      </c>
      <c r="K37" s="75"/>
      <c r="L37" s="76" t="s">
        <v>21</v>
      </c>
      <c r="M37" s="185"/>
      <c r="N37" s="67"/>
      <c r="O37" s="201"/>
      <c r="P37" s="201"/>
      <c r="Q37" s="201"/>
      <c r="R37" s="201"/>
      <c r="S37" s="69"/>
      <c r="T37" s="182"/>
      <c r="U37" s="182"/>
      <c r="V37" s="182"/>
      <c r="W37" s="182"/>
      <c r="X37" s="182"/>
      <c r="Y37" s="182"/>
      <c r="Z37" s="182"/>
      <c r="AA37" s="42">
        <f t="shared" si="6"/>
        <v>0</v>
      </c>
      <c r="AB37" s="42">
        <f t="shared" si="0"/>
        <v>0</v>
      </c>
      <c r="AC37" s="42">
        <f t="shared" si="1"/>
        <v>0</v>
      </c>
    </row>
    <row r="38" spans="1:29" ht="15" customHeight="1" thickTop="1" thickBot="1" x14ac:dyDescent="0.3">
      <c r="A38" s="5">
        <f t="shared" si="7"/>
        <v>43489</v>
      </c>
      <c r="B38" s="57">
        <f t="shared" si="2"/>
        <v>4</v>
      </c>
      <c r="C38" s="58">
        <f>ROW()</f>
        <v>38</v>
      </c>
      <c r="D38" s="189"/>
      <c r="E38" s="59">
        <f t="shared" si="3"/>
        <v>4</v>
      </c>
      <c r="F38" s="70">
        <f t="shared" si="4"/>
        <v>24</v>
      </c>
      <c r="G38" s="71">
        <f t="shared" si="5"/>
        <v>43489</v>
      </c>
      <c r="H38" s="72"/>
      <c r="I38" s="73"/>
      <c r="J38" s="74" t="s">
        <v>23</v>
      </c>
      <c r="K38" s="75"/>
      <c r="L38" s="76" t="s">
        <v>21</v>
      </c>
      <c r="M38" s="185"/>
      <c r="N38" s="67"/>
      <c r="O38" s="201"/>
      <c r="P38" s="201"/>
      <c r="Q38" s="201"/>
      <c r="R38" s="201"/>
      <c r="S38" s="69"/>
      <c r="T38" s="182"/>
      <c r="U38" s="182"/>
      <c r="V38" s="182"/>
      <c r="W38" s="182"/>
      <c r="X38" s="182"/>
      <c r="Y38" s="182"/>
      <c r="Z38" s="182"/>
      <c r="AA38" s="42">
        <f t="shared" si="6"/>
        <v>0</v>
      </c>
      <c r="AB38" s="42">
        <f t="shared" si="0"/>
        <v>0</v>
      </c>
      <c r="AC38" s="42">
        <f t="shared" si="1"/>
        <v>0</v>
      </c>
    </row>
    <row r="39" spans="1:29" ht="15" customHeight="1" thickTop="1" thickBot="1" x14ac:dyDescent="0.3">
      <c r="A39" s="5">
        <f t="shared" si="7"/>
        <v>43490</v>
      </c>
      <c r="B39" s="57">
        <f t="shared" si="2"/>
        <v>5</v>
      </c>
      <c r="C39" s="58">
        <f>ROW()</f>
        <v>39</v>
      </c>
      <c r="D39" s="189"/>
      <c r="E39" s="59">
        <f t="shared" si="3"/>
        <v>4</v>
      </c>
      <c r="F39" s="70">
        <f t="shared" si="4"/>
        <v>25</v>
      </c>
      <c r="G39" s="71">
        <f t="shared" si="5"/>
        <v>43490</v>
      </c>
      <c r="H39" s="78"/>
      <c r="I39" s="79"/>
      <c r="J39" s="80" t="s">
        <v>23</v>
      </c>
      <c r="K39" s="81"/>
      <c r="L39" s="82" t="s">
        <v>21</v>
      </c>
      <c r="M39" s="185"/>
      <c r="N39" s="67"/>
      <c r="O39" s="201"/>
      <c r="P39" s="201"/>
      <c r="Q39" s="201"/>
      <c r="R39" s="201"/>
      <c r="S39" s="69"/>
      <c r="T39" s="182"/>
      <c r="U39" s="182"/>
      <c r="V39" s="182"/>
      <c r="W39" s="182"/>
      <c r="X39" s="182"/>
      <c r="Y39" s="182"/>
      <c r="Z39" s="182"/>
      <c r="AA39" s="42">
        <f t="shared" si="6"/>
        <v>0</v>
      </c>
      <c r="AB39" s="42">
        <f t="shared" si="0"/>
        <v>0</v>
      </c>
      <c r="AC39" s="42">
        <f t="shared" si="1"/>
        <v>0</v>
      </c>
    </row>
    <row r="40" spans="1:29" ht="15" customHeight="1" thickTop="1" thickBot="1" x14ac:dyDescent="0.3">
      <c r="A40" s="5">
        <f t="shared" si="7"/>
        <v>43491</v>
      </c>
      <c r="B40" s="57">
        <f t="shared" si="2"/>
        <v>6</v>
      </c>
      <c r="C40" s="58">
        <f>ROW()</f>
        <v>40</v>
      </c>
      <c r="D40" s="189"/>
      <c r="E40" s="59">
        <f t="shared" si="3"/>
        <v>4</v>
      </c>
      <c r="F40" s="70">
        <f t="shared" si="4"/>
        <v>26</v>
      </c>
      <c r="G40" s="71">
        <f t="shared" si="5"/>
        <v>43491</v>
      </c>
      <c r="H40" s="84" t="s">
        <v>34</v>
      </c>
      <c r="I40" s="85"/>
      <c r="J40" s="86" t="s">
        <v>23</v>
      </c>
      <c r="K40" s="87"/>
      <c r="L40" s="88" t="s">
        <v>21</v>
      </c>
      <c r="M40" s="185"/>
      <c r="N40" s="67"/>
      <c r="O40" s="201"/>
      <c r="P40" s="201"/>
      <c r="Q40" s="201"/>
      <c r="R40" s="201"/>
      <c r="S40" s="69"/>
      <c r="T40" s="182"/>
      <c r="U40" s="182"/>
      <c r="V40" s="182"/>
      <c r="W40" s="182"/>
      <c r="X40" s="182"/>
      <c r="Y40" s="182"/>
      <c r="Z40" s="182"/>
      <c r="AA40" s="42">
        <f t="shared" si="6"/>
        <v>0</v>
      </c>
      <c r="AB40" s="42">
        <f t="shared" si="0"/>
        <v>0</v>
      </c>
      <c r="AC40" s="42">
        <f t="shared" si="1"/>
        <v>0</v>
      </c>
    </row>
    <row r="41" spans="1:29" ht="15" customHeight="1" thickTop="1" thickBot="1" x14ac:dyDescent="0.3">
      <c r="A41" s="5">
        <f t="shared" si="7"/>
        <v>43492</v>
      </c>
      <c r="B41" s="57">
        <f t="shared" si="2"/>
        <v>7</v>
      </c>
      <c r="C41" s="58">
        <f>ROW()</f>
        <v>41</v>
      </c>
      <c r="D41" s="189"/>
      <c r="E41" s="89">
        <f t="shared" si="3"/>
        <v>4</v>
      </c>
      <c r="F41" s="70">
        <f t="shared" si="4"/>
        <v>27</v>
      </c>
      <c r="G41" s="71">
        <f t="shared" si="5"/>
        <v>43492</v>
      </c>
      <c r="H41" s="72" t="s">
        <v>34</v>
      </c>
      <c r="I41" s="73"/>
      <c r="J41" s="74" t="s">
        <v>23</v>
      </c>
      <c r="K41" s="75"/>
      <c r="L41" s="76" t="s">
        <v>21</v>
      </c>
      <c r="M41" s="185"/>
      <c r="N41" s="67"/>
      <c r="O41" s="201"/>
      <c r="P41" s="201"/>
      <c r="Q41" s="201"/>
      <c r="R41" s="201"/>
      <c r="S41" s="69"/>
      <c r="T41" s="182"/>
      <c r="U41" s="182"/>
      <c r="V41" s="182"/>
      <c r="W41" s="182"/>
      <c r="X41" s="182"/>
      <c r="Y41" s="182"/>
      <c r="Z41" s="182"/>
      <c r="AA41" s="42">
        <f t="shared" si="6"/>
        <v>0</v>
      </c>
      <c r="AB41" s="42">
        <f t="shared" si="0"/>
        <v>0</v>
      </c>
      <c r="AC41" s="42">
        <f t="shared" si="1"/>
        <v>0</v>
      </c>
    </row>
    <row r="42" spans="1:29" ht="15" customHeight="1" thickTop="1" thickBot="1" x14ac:dyDescent="0.3">
      <c r="A42" s="5">
        <f t="shared" si="7"/>
        <v>43493</v>
      </c>
      <c r="B42" s="57">
        <f t="shared" si="2"/>
        <v>1</v>
      </c>
      <c r="C42" s="58">
        <f>ROW()</f>
        <v>42</v>
      </c>
      <c r="D42" s="189"/>
      <c r="E42" s="59">
        <f t="shared" si="3"/>
        <v>5</v>
      </c>
      <c r="F42" s="70">
        <f t="shared" si="4"/>
        <v>28</v>
      </c>
      <c r="G42" s="71">
        <f t="shared" si="5"/>
        <v>43493</v>
      </c>
      <c r="H42" s="72"/>
      <c r="I42" s="73"/>
      <c r="J42" s="74" t="s">
        <v>23</v>
      </c>
      <c r="K42" s="75"/>
      <c r="L42" s="76" t="s">
        <v>21</v>
      </c>
      <c r="M42" s="183">
        <f>COUNTIF(L42:L48,"SI")</f>
        <v>0</v>
      </c>
      <c r="N42" s="67"/>
      <c r="O42" s="77"/>
      <c r="P42" s="69"/>
      <c r="Q42" s="69"/>
      <c r="R42" s="69"/>
      <c r="S42" s="69"/>
      <c r="T42" s="182"/>
      <c r="U42" s="182"/>
      <c r="V42" s="182"/>
      <c r="W42" s="182"/>
      <c r="X42" s="182"/>
      <c r="Y42" s="182"/>
      <c r="Z42" s="182"/>
      <c r="AA42" s="42">
        <f t="shared" si="6"/>
        <v>0</v>
      </c>
      <c r="AB42" s="42">
        <f t="shared" si="0"/>
        <v>0</v>
      </c>
      <c r="AC42" s="42">
        <f t="shared" si="1"/>
        <v>0</v>
      </c>
    </row>
    <row r="43" spans="1:29" ht="15" customHeight="1" thickTop="1" thickBot="1" x14ac:dyDescent="0.3">
      <c r="A43" s="5">
        <f t="shared" si="7"/>
        <v>43494</v>
      </c>
      <c r="B43" s="57">
        <f t="shared" si="2"/>
        <v>2</v>
      </c>
      <c r="C43" s="58">
        <f>ROW()</f>
        <v>43</v>
      </c>
      <c r="D43" s="189"/>
      <c r="E43" s="59">
        <f t="shared" si="3"/>
        <v>5</v>
      </c>
      <c r="F43" s="70">
        <f t="shared" si="4"/>
        <v>29</v>
      </c>
      <c r="G43" s="71">
        <f t="shared" si="5"/>
        <v>43494</v>
      </c>
      <c r="H43" s="72"/>
      <c r="I43" s="73"/>
      <c r="J43" s="74" t="s">
        <v>23</v>
      </c>
      <c r="K43" s="75"/>
      <c r="L43" s="76" t="s">
        <v>21</v>
      </c>
      <c r="M43" s="185"/>
      <c r="N43" s="67"/>
      <c r="O43" s="77" t="s">
        <v>46</v>
      </c>
      <c r="P43" s="69"/>
      <c r="Q43" s="69"/>
      <c r="R43" s="69"/>
      <c r="S43" s="69"/>
      <c r="T43" s="182">
        <f>COUNTIF(H43:H49,"")</f>
        <v>5</v>
      </c>
      <c r="U43" s="182">
        <f>T43*7</f>
        <v>35</v>
      </c>
      <c r="V43" s="182">
        <f>$V$11*T43</f>
        <v>42</v>
      </c>
      <c r="W43" s="182">
        <f>V43-INT(V43)</f>
        <v>0</v>
      </c>
      <c r="X43" s="182">
        <f>SUM(AA43:AA49)</f>
        <v>0</v>
      </c>
      <c r="Y43" s="182">
        <f>X43-INT(X43)</f>
        <v>0</v>
      </c>
      <c r="Z43" s="182" t="str">
        <f>IF(X43&lt;V43,IF(X43&gt;U43,"SI","NO"),"NO")</f>
        <v>NO</v>
      </c>
      <c r="AA43" s="42">
        <f t="shared" si="6"/>
        <v>0</v>
      </c>
      <c r="AB43" s="42">
        <f t="shared" si="0"/>
        <v>0</v>
      </c>
      <c r="AC43" s="42">
        <f t="shared" si="1"/>
        <v>0</v>
      </c>
    </row>
    <row r="44" spans="1:29" ht="15" customHeight="1" thickTop="1" thickBot="1" x14ac:dyDescent="0.3">
      <c r="A44" s="5">
        <f t="shared" si="7"/>
        <v>43495</v>
      </c>
      <c r="B44" s="57">
        <f t="shared" si="2"/>
        <v>3</v>
      </c>
      <c r="C44" s="58">
        <f>ROW()</f>
        <v>44</v>
      </c>
      <c r="D44" s="189"/>
      <c r="E44" s="59">
        <f t="shared" si="3"/>
        <v>5</v>
      </c>
      <c r="F44" s="70">
        <f t="shared" si="4"/>
        <v>30</v>
      </c>
      <c r="G44" s="71">
        <f t="shared" si="5"/>
        <v>43495</v>
      </c>
      <c r="H44" s="72"/>
      <c r="I44" s="73"/>
      <c r="J44" s="74" t="s">
        <v>23</v>
      </c>
      <c r="K44" s="75"/>
      <c r="L44" s="76" t="s">
        <v>21</v>
      </c>
      <c r="M44" s="185"/>
      <c r="N44" s="67"/>
      <c r="O44" s="77"/>
      <c r="P44" s="69"/>
      <c r="Q44" s="69"/>
      <c r="R44" s="69"/>
      <c r="S44" s="69"/>
      <c r="T44" s="182"/>
      <c r="U44" s="182"/>
      <c r="V44" s="182"/>
      <c r="W44" s="182"/>
      <c r="X44" s="182"/>
      <c r="Y44" s="182"/>
      <c r="Z44" s="182"/>
      <c r="AA44" s="42">
        <f t="shared" si="6"/>
        <v>0</v>
      </c>
      <c r="AB44" s="42">
        <f t="shared" si="0"/>
        <v>0</v>
      </c>
      <c r="AC44" s="42">
        <f t="shared" si="1"/>
        <v>0</v>
      </c>
    </row>
    <row r="45" spans="1:29" ht="15" customHeight="1" thickTop="1" thickBot="1" x14ac:dyDescent="0.3">
      <c r="A45" s="5">
        <f t="shared" si="7"/>
        <v>43496</v>
      </c>
      <c r="B45" s="57">
        <f t="shared" si="2"/>
        <v>4</v>
      </c>
      <c r="C45" s="58">
        <f>ROW()</f>
        <v>45</v>
      </c>
      <c r="D45" s="192"/>
      <c r="E45" s="59">
        <f t="shared" si="3"/>
        <v>5</v>
      </c>
      <c r="F45" s="70">
        <f t="shared" si="4"/>
        <v>31</v>
      </c>
      <c r="G45" s="71">
        <f t="shared" si="5"/>
        <v>43496</v>
      </c>
      <c r="H45" s="72"/>
      <c r="I45" s="73"/>
      <c r="J45" s="74" t="s">
        <v>23</v>
      </c>
      <c r="K45" s="75"/>
      <c r="L45" s="76" t="s">
        <v>21</v>
      </c>
      <c r="M45" s="185"/>
      <c r="N45" s="67"/>
      <c r="O45" s="77"/>
      <c r="P45" s="69"/>
      <c r="Q45" s="69"/>
      <c r="R45" s="69"/>
      <c r="S45" s="69"/>
      <c r="T45" s="182"/>
      <c r="U45" s="182"/>
      <c r="V45" s="182"/>
      <c r="W45" s="182"/>
      <c r="X45" s="182"/>
      <c r="Y45" s="182"/>
      <c r="Z45" s="182"/>
      <c r="AA45" s="42">
        <f t="shared" si="6"/>
        <v>0</v>
      </c>
      <c r="AB45" s="42">
        <f t="shared" si="0"/>
        <v>0</v>
      </c>
      <c r="AC45" s="42">
        <f t="shared" si="1"/>
        <v>0</v>
      </c>
    </row>
    <row r="46" spans="1:29" ht="15" customHeight="1" thickTop="1" thickBot="1" x14ac:dyDescent="0.3">
      <c r="A46" s="5">
        <f t="shared" si="7"/>
        <v>43497</v>
      </c>
      <c r="B46" s="57">
        <f t="shared" si="2"/>
        <v>5</v>
      </c>
      <c r="C46" s="58">
        <f>ROW()</f>
        <v>46</v>
      </c>
      <c r="D46" s="193" t="s">
        <v>47</v>
      </c>
      <c r="E46" s="59">
        <f t="shared" si="3"/>
        <v>5</v>
      </c>
      <c r="F46" s="70">
        <f t="shared" si="4"/>
        <v>1</v>
      </c>
      <c r="G46" s="71">
        <f t="shared" si="5"/>
        <v>43497</v>
      </c>
      <c r="H46" s="78"/>
      <c r="I46" s="79"/>
      <c r="J46" s="80" t="s">
        <v>23</v>
      </c>
      <c r="K46" s="81"/>
      <c r="L46" s="82" t="s">
        <v>21</v>
      </c>
      <c r="M46" s="185"/>
      <c r="N46" s="67"/>
      <c r="O46" s="77"/>
      <c r="P46" s="69"/>
      <c r="Q46" s="69"/>
      <c r="R46" s="69"/>
      <c r="S46" s="69"/>
      <c r="T46" s="182"/>
      <c r="U46" s="182"/>
      <c r="V46" s="182"/>
      <c r="W46" s="182"/>
      <c r="X46" s="182"/>
      <c r="Y46" s="182"/>
      <c r="Z46" s="182"/>
      <c r="AA46" s="42">
        <f t="shared" si="6"/>
        <v>0</v>
      </c>
      <c r="AB46" s="42">
        <f t="shared" si="0"/>
        <v>0</v>
      </c>
      <c r="AC46" s="42">
        <f t="shared" si="1"/>
        <v>0</v>
      </c>
    </row>
    <row r="47" spans="1:29" ht="15" customHeight="1" thickTop="1" thickBot="1" x14ac:dyDescent="0.3">
      <c r="A47" s="5">
        <f t="shared" si="7"/>
        <v>43498</v>
      </c>
      <c r="B47" s="57">
        <f t="shared" si="2"/>
        <v>6</v>
      </c>
      <c r="C47" s="58">
        <f>ROW()</f>
        <v>47</v>
      </c>
      <c r="D47" s="194"/>
      <c r="E47" s="59">
        <f t="shared" si="3"/>
        <v>5</v>
      </c>
      <c r="F47" s="70">
        <f t="shared" si="4"/>
        <v>2</v>
      </c>
      <c r="G47" s="71">
        <f t="shared" si="5"/>
        <v>43498</v>
      </c>
      <c r="H47" s="84" t="s">
        <v>34</v>
      </c>
      <c r="I47" s="85"/>
      <c r="J47" s="86" t="s">
        <v>23</v>
      </c>
      <c r="K47" s="87"/>
      <c r="L47" s="88" t="s">
        <v>21</v>
      </c>
      <c r="M47" s="185"/>
      <c r="N47" s="67"/>
      <c r="O47" s="77"/>
      <c r="P47" s="69"/>
      <c r="Q47" s="69"/>
      <c r="R47" s="69"/>
      <c r="S47" s="69"/>
      <c r="T47" s="182"/>
      <c r="U47" s="182"/>
      <c r="V47" s="182"/>
      <c r="W47" s="182"/>
      <c r="X47" s="182"/>
      <c r="Y47" s="182"/>
      <c r="Z47" s="182"/>
      <c r="AA47" s="42">
        <f t="shared" si="6"/>
        <v>0</v>
      </c>
      <c r="AB47" s="42">
        <f t="shared" si="0"/>
        <v>0</v>
      </c>
      <c r="AC47" s="42">
        <f t="shared" si="1"/>
        <v>0</v>
      </c>
    </row>
    <row r="48" spans="1:29" ht="15" customHeight="1" thickTop="1" thickBot="1" x14ac:dyDescent="0.3">
      <c r="A48" s="5">
        <f t="shared" si="7"/>
        <v>43499</v>
      </c>
      <c r="B48" s="57">
        <f t="shared" si="2"/>
        <v>7</v>
      </c>
      <c r="C48" s="58">
        <f>ROW()</f>
        <v>48</v>
      </c>
      <c r="D48" s="194"/>
      <c r="E48" s="89">
        <f t="shared" si="3"/>
        <v>5</v>
      </c>
      <c r="F48" s="70">
        <f t="shared" si="4"/>
        <v>3</v>
      </c>
      <c r="G48" s="71">
        <f t="shared" si="5"/>
        <v>43499</v>
      </c>
      <c r="H48" s="72" t="s">
        <v>34</v>
      </c>
      <c r="I48" s="73"/>
      <c r="J48" s="74" t="s">
        <v>23</v>
      </c>
      <c r="K48" s="75"/>
      <c r="L48" s="76" t="s">
        <v>21</v>
      </c>
      <c r="M48" s="185"/>
      <c r="N48" s="67"/>
      <c r="O48" s="69"/>
      <c r="P48" s="69"/>
      <c r="Q48" s="69"/>
      <c r="R48" s="69"/>
      <c r="S48" s="69"/>
      <c r="T48" s="182"/>
      <c r="U48" s="182"/>
      <c r="V48" s="182"/>
      <c r="W48" s="182"/>
      <c r="X48" s="182"/>
      <c r="Y48" s="182"/>
      <c r="Z48" s="182"/>
      <c r="AA48" s="42">
        <f t="shared" si="6"/>
        <v>0</v>
      </c>
      <c r="AB48" s="42">
        <f t="shared" si="0"/>
        <v>0</v>
      </c>
      <c r="AC48" s="42">
        <f t="shared" si="1"/>
        <v>0</v>
      </c>
    </row>
    <row r="49" spans="1:29" ht="15" customHeight="1" thickTop="1" thickBot="1" x14ac:dyDescent="0.3">
      <c r="A49" s="5">
        <f t="shared" si="7"/>
        <v>43500</v>
      </c>
      <c r="B49" s="57">
        <f t="shared" si="2"/>
        <v>1</v>
      </c>
      <c r="C49" s="58">
        <f>ROW()</f>
        <v>49</v>
      </c>
      <c r="D49" s="194"/>
      <c r="E49" s="59">
        <f t="shared" si="3"/>
        <v>6</v>
      </c>
      <c r="F49" s="70">
        <f t="shared" si="4"/>
        <v>4</v>
      </c>
      <c r="G49" s="71">
        <f t="shared" si="5"/>
        <v>43500</v>
      </c>
      <c r="H49" s="72"/>
      <c r="I49" s="73"/>
      <c r="J49" s="74" t="s">
        <v>23</v>
      </c>
      <c r="K49" s="75"/>
      <c r="L49" s="76" t="s">
        <v>21</v>
      </c>
      <c r="M49" s="183">
        <f>COUNTIF(L49:L55,"SI")</f>
        <v>0</v>
      </c>
      <c r="N49" s="67"/>
      <c r="O49" s="77"/>
      <c r="P49" s="69"/>
      <c r="Q49" s="69"/>
      <c r="R49" s="69"/>
      <c r="S49" s="69"/>
      <c r="T49" s="182"/>
      <c r="U49" s="182"/>
      <c r="V49" s="182"/>
      <c r="W49" s="182"/>
      <c r="X49" s="182"/>
      <c r="Y49" s="182"/>
      <c r="Z49" s="182"/>
      <c r="AA49" s="42">
        <f t="shared" si="6"/>
        <v>0</v>
      </c>
      <c r="AB49" s="42">
        <f t="shared" si="0"/>
        <v>0</v>
      </c>
      <c r="AC49" s="42">
        <f t="shared" si="1"/>
        <v>0</v>
      </c>
    </row>
    <row r="50" spans="1:29" ht="15" customHeight="1" thickTop="1" thickBot="1" x14ac:dyDescent="0.3">
      <c r="A50" s="5">
        <f t="shared" si="7"/>
        <v>43501</v>
      </c>
      <c r="B50" s="57">
        <f t="shared" si="2"/>
        <v>2</v>
      </c>
      <c r="C50" s="58">
        <f>ROW()</f>
        <v>50</v>
      </c>
      <c r="D50" s="194"/>
      <c r="E50" s="59">
        <f t="shared" si="3"/>
        <v>6</v>
      </c>
      <c r="F50" s="70">
        <f t="shared" si="4"/>
        <v>5</v>
      </c>
      <c r="G50" s="71">
        <f t="shared" si="5"/>
        <v>43501</v>
      </c>
      <c r="H50" s="72"/>
      <c r="I50" s="73"/>
      <c r="J50" s="74" t="s">
        <v>23</v>
      </c>
      <c r="K50" s="75"/>
      <c r="L50" s="76" t="s">
        <v>21</v>
      </c>
      <c r="M50" s="185"/>
      <c r="N50" s="67"/>
      <c r="O50" s="77" t="s">
        <v>48</v>
      </c>
      <c r="P50" s="69"/>
      <c r="Q50" s="69"/>
      <c r="R50" s="69"/>
      <c r="S50" s="69"/>
      <c r="T50" s="182">
        <f>COUNTIF(H50:H56,"")</f>
        <v>5</v>
      </c>
      <c r="U50" s="182">
        <f>T50*7</f>
        <v>35</v>
      </c>
      <c r="V50" s="182">
        <f>$V$11*T50</f>
        <v>42</v>
      </c>
      <c r="W50" s="182">
        <f>V50-INT(V50)</f>
        <v>0</v>
      </c>
      <c r="X50" s="182">
        <f>SUM(AA50:AA56)</f>
        <v>0</v>
      </c>
      <c r="Y50" s="182">
        <f>X50-INT(X50)</f>
        <v>0</v>
      </c>
      <c r="Z50" s="182" t="str">
        <f>IF(X50&lt;V50,IF(X50&gt;U50,"SI","NO"),"NO")</f>
        <v>NO</v>
      </c>
      <c r="AA50" s="42">
        <f t="shared" si="6"/>
        <v>0</v>
      </c>
      <c r="AB50" s="42">
        <f t="shared" si="0"/>
        <v>0</v>
      </c>
      <c r="AC50" s="42">
        <f t="shared" si="1"/>
        <v>0</v>
      </c>
    </row>
    <row r="51" spans="1:29" ht="15" customHeight="1" thickTop="1" thickBot="1" x14ac:dyDescent="0.3">
      <c r="A51" s="5">
        <f t="shared" si="7"/>
        <v>43502</v>
      </c>
      <c r="B51" s="57">
        <f t="shared" si="2"/>
        <v>3</v>
      </c>
      <c r="C51" s="58">
        <f>ROW()</f>
        <v>51</v>
      </c>
      <c r="D51" s="194"/>
      <c r="E51" s="59">
        <f t="shared" si="3"/>
        <v>6</v>
      </c>
      <c r="F51" s="70">
        <f t="shared" si="4"/>
        <v>6</v>
      </c>
      <c r="G51" s="71">
        <f t="shared" si="5"/>
        <v>43502</v>
      </c>
      <c r="H51" s="72"/>
      <c r="I51" s="73"/>
      <c r="J51" s="74" t="s">
        <v>23</v>
      </c>
      <c r="K51" s="75"/>
      <c r="L51" s="76" t="s">
        <v>21</v>
      </c>
      <c r="M51" s="185"/>
      <c r="N51" s="67"/>
      <c r="O51" s="77"/>
      <c r="P51" s="77" t="s">
        <v>49</v>
      </c>
      <c r="Q51" s="69"/>
      <c r="R51" s="69"/>
      <c r="S51" s="69"/>
      <c r="T51" s="182"/>
      <c r="U51" s="182"/>
      <c r="V51" s="182"/>
      <c r="W51" s="182"/>
      <c r="X51" s="182"/>
      <c r="Y51" s="182"/>
      <c r="Z51" s="182"/>
      <c r="AA51" s="42">
        <f t="shared" si="6"/>
        <v>0</v>
      </c>
      <c r="AB51" s="42">
        <f t="shared" si="0"/>
        <v>0</v>
      </c>
      <c r="AC51" s="42">
        <f t="shared" si="1"/>
        <v>0</v>
      </c>
    </row>
    <row r="52" spans="1:29" ht="15" customHeight="1" thickTop="1" thickBot="1" x14ac:dyDescent="0.3">
      <c r="A52" s="5">
        <f t="shared" si="7"/>
        <v>43503</v>
      </c>
      <c r="B52" s="57">
        <f t="shared" si="2"/>
        <v>4</v>
      </c>
      <c r="C52" s="58">
        <f>ROW()</f>
        <v>52</v>
      </c>
      <c r="D52" s="194"/>
      <c r="E52" s="59">
        <f t="shared" si="3"/>
        <v>6</v>
      </c>
      <c r="F52" s="70">
        <f t="shared" si="4"/>
        <v>7</v>
      </c>
      <c r="G52" s="71">
        <f t="shared" si="5"/>
        <v>43503</v>
      </c>
      <c r="H52" s="72"/>
      <c r="I52" s="73"/>
      <c r="J52" s="74" t="s">
        <v>23</v>
      </c>
      <c r="K52" s="75"/>
      <c r="L52" s="76" t="s">
        <v>21</v>
      </c>
      <c r="M52" s="185"/>
      <c r="N52" s="67"/>
      <c r="O52" s="83"/>
      <c r="P52" s="97"/>
      <c r="Q52" s="97"/>
      <c r="R52" s="97"/>
      <c r="S52" s="97"/>
      <c r="T52" s="182"/>
      <c r="U52" s="182"/>
      <c r="V52" s="182"/>
      <c r="W52" s="182"/>
      <c r="X52" s="182"/>
      <c r="Y52" s="182"/>
      <c r="Z52" s="182"/>
      <c r="AA52" s="42">
        <f t="shared" si="6"/>
        <v>0</v>
      </c>
      <c r="AB52" s="42">
        <f t="shared" si="0"/>
        <v>0</v>
      </c>
      <c r="AC52" s="42">
        <f t="shared" si="1"/>
        <v>0</v>
      </c>
    </row>
    <row r="53" spans="1:29" ht="15" customHeight="1" thickTop="1" thickBot="1" x14ac:dyDescent="0.3">
      <c r="A53" s="5">
        <f t="shared" si="7"/>
        <v>43504</v>
      </c>
      <c r="B53" s="57">
        <f t="shared" si="2"/>
        <v>5</v>
      </c>
      <c r="C53" s="58">
        <f>ROW()</f>
        <v>53</v>
      </c>
      <c r="D53" s="194"/>
      <c r="E53" s="59">
        <f t="shared" si="3"/>
        <v>6</v>
      </c>
      <c r="F53" s="70">
        <f t="shared" si="4"/>
        <v>8</v>
      </c>
      <c r="G53" s="71">
        <f t="shared" si="5"/>
        <v>43504</v>
      </c>
      <c r="H53" s="78"/>
      <c r="I53" s="79"/>
      <c r="J53" s="80" t="s">
        <v>23</v>
      </c>
      <c r="K53" s="81"/>
      <c r="L53" s="82" t="s">
        <v>21</v>
      </c>
      <c r="M53" s="185"/>
      <c r="N53" s="67"/>
      <c r="O53" s="83" t="s">
        <v>50</v>
      </c>
      <c r="P53" s="97"/>
      <c r="Q53" s="97"/>
      <c r="R53" s="97"/>
      <c r="S53" s="97"/>
      <c r="T53" s="182"/>
      <c r="U53" s="182"/>
      <c r="V53" s="182"/>
      <c r="W53" s="182"/>
      <c r="X53" s="182"/>
      <c r="Y53" s="182"/>
      <c r="Z53" s="182"/>
      <c r="AA53" s="42">
        <f t="shared" si="6"/>
        <v>0</v>
      </c>
      <c r="AB53" s="42">
        <f t="shared" si="0"/>
        <v>0</v>
      </c>
      <c r="AC53" s="42">
        <f t="shared" si="1"/>
        <v>0</v>
      </c>
    </row>
    <row r="54" spans="1:29" ht="15" customHeight="1" thickTop="1" thickBot="1" x14ac:dyDescent="0.3">
      <c r="A54" s="5">
        <f t="shared" si="7"/>
        <v>43505</v>
      </c>
      <c r="B54" s="57">
        <f t="shared" si="2"/>
        <v>6</v>
      </c>
      <c r="C54" s="58">
        <f>ROW()</f>
        <v>54</v>
      </c>
      <c r="D54" s="194"/>
      <c r="E54" s="59">
        <f t="shared" si="3"/>
        <v>6</v>
      </c>
      <c r="F54" s="70">
        <f t="shared" si="4"/>
        <v>9</v>
      </c>
      <c r="G54" s="71">
        <f t="shared" si="5"/>
        <v>43505</v>
      </c>
      <c r="H54" s="84" t="s">
        <v>34</v>
      </c>
      <c r="I54" s="85"/>
      <c r="J54" s="86" t="s">
        <v>23</v>
      </c>
      <c r="K54" s="87"/>
      <c r="L54" s="88" t="s">
        <v>21</v>
      </c>
      <c r="M54" s="185"/>
      <c r="N54" s="67"/>
      <c r="O54" s="83"/>
      <c r="P54" s="97"/>
      <c r="Q54" s="97"/>
      <c r="R54" s="97"/>
      <c r="S54" s="97"/>
      <c r="T54" s="182"/>
      <c r="U54" s="182"/>
      <c r="V54" s="182"/>
      <c r="W54" s="182"/>
      <c r="X54" s="182"/>
      <c r="Y54" s="182"/>
      <c r="Z54" s="182"/>
      <c r="AA54" s="42">
        <f t="shared" si="6"/>
        <v>0</v>
      </c>
      <c r="AB54" s="42">
        <f t="shared" si="0"/>
        <v>0</v>
      </c>
      <c r="AC54" s="42">
        <f t="shared" si="1"/>
        <v>0</v>
      </c>
    </row>
    <row r="55" spans="1:29" ht="15" customHeight="1" thickTop="1" thickBot="1" x14ac:dyDescent="0.3">
      <c r="A55" s="5">
        <f t="shared" si="7"/>
        <v>43506</v>
      </c>
      <c r="B55" s="57">
        <f t="shared" si="2"/>
        <v>7</v>
      </c>
      <c r="C55" s="58">
        <f>ROW()</f>
        <v>55</v>
      </c>
      <c r="D55" s="194"/>
      <c r="E55" s="89">
        <f t="shared" si="3"/>
        <v>6</v>
      </c>
      <c r="F55" s="70">
        <f t="shared" si="4"/>
        <v>10</v>
      </c>
      <c r="G55" s="71">
        <f t="shared" si="5"/>
        <v>43506</v>
      </c>
      <c r="H55" s="72" t="s">
        <v>34</v>
      </c>
      <c r="I55" s="73"/>
      <c r="J55" s="74" t="s">
        <v>23</v>
      </c>
      <c r="K55" s="75"/>
      <c r="L55" s="76" t="s">
        <v>21</v>
      </c>
      <c r="M55" s="185"/>
      <c r="N55" s="67"/>
      <c r="O55" s="83"/>
      <c r="P55" s="97"/>
      <c r="Q55" s="97"/>
      <c r="R55" s="97"/>
      <c r="S55" s="97"/>
      <c r="T55" s="182"/>
      <c r="U55" s="182"/>
      <c r="V55" s="182"/>
      <c r="W55" s="182"/>
      <c r="X55" s="182"/>
      <c r="Y55" s="182"/>
      <c r="Z55" s="182"/>
      <c r="AA55" s="42">
        <f t="shared" si="6"/>
        <v>0</v>
      </c>
      <c r="AB55" s="42">
        <f t="shared" si="0"/>
        <v>0</v>
      </c>
      <c r="AC55" s="42">
        <f t="shared" si="1"/>
        <v>0</v>
      </c>
    </row>
    <row r="56" spans="1:29" ht="15" customHeight="1" thickTop="1" thickBot="1" x14ac:dyDescent="0.3">
      <c r="A56" s="5">
        <f t="shared" si="7"/>
        <v>43507</v>
      </c>
      <c r="B56" s="57">
        <f t="shared" si="2"/>
        <v>1</v>
      </c>
      <c r="C56" s="58">
        <f>ROW()</f>
        <v>56</v>
      </c>
      <c r="D56" s="194"/>
      <c r="E56" s="59">
        <f t="shared" si="3"/>
        <v>7</v>
      </c>
      <c r="F56" s="70">
        <f t="shared" si="4"/>
        <v>11</v>
      </c>
      <c r="G56" s="71">
        <f t="shared" si="5"/>
        <v>43507</v>
      </c>
      <c r="H56" s="72"/>
      <c r="I56" s="73"/>
      <c r="J56" s="74" t="s">
        <v>23</v>
      </c>
      <c r="K56" s="75"/>
      <c r="L56" s="76" t="s">
        <v>21</v>
      </c>
      <c r="M56" s="183">
        <f>COUNTIF(L56:L62,"SI")</f>
        <v>0</v>
      </c>
      <c r="N56" s="67"/>
      <c r="O56" s="98" t="s">
        <v>51</v>
      </c>
      <c r="P56" s="97"/>
      <c r="Q56" s="97"/>
      <c r="R56" s="97"/>
      <c r="S56" s="97"/>
      <c r="T56" s="182"/>
      <c r="U56" s="182"/>
      <c r="V56" s="182"/>
      <c r="W56" s="182"/>
      <c r="X56" s="182"/>
      <c r="Y56" s="182"/>
      <c r="Z56" s="182"/>
      <c r="AA56" s="42">
        <f t="shared" si="6"/>
        <v>0</v>
      </c>
      <c r="AB56" s="42">
        <f t="shared" si="0"/>
        <v>0</v>
      </c>
      <c r="AC56" s="42">
        <f t="shared" si="1"/>
        <v>0</v>
      </c>
    </row>
    <row r="57" spans="1:29" ht="15" customHeight="1" thickTop="1" thickBot="1" x14ac:dyDescent="0.3">
      <c r="A57" s="5">
        <f t="shared" si="7"/>
        <v>43508</v>
      </c>
      <c r="B57" s="57">
        <f t="shared" si="2"/>
        <v>2</v>
      </c>
      <c r="C57" s="58">
        <f>ROW()</f>
        <v>57</v>
      </c>
      <c r="D57" s="194"/>
      <c r="E57" s="59">
        <f t="shared" si="3"/>
        <v>7</v>
      </c>
      <c r="F57" s="70">
        <f t="shared" si="4"/>
        <v>12</v>
      </c>
      <c r="G57" s="71">
        <f t="shared" si="5"/>
        <v>43508</v>
      </c>
      <c r="H57" s="72"/>
      <c r="I57" s="73"/>
      <c r="J57" s="74" t="s">
        <v>23</v>
      </c>
      <c r="K57" s="75"/>
      <c r="L57" s="76" t="s">
        <v>21</v>
      </c>
      <c r="M57" s="185"/>
      <c r="N57" s="67"/>
      <c r="P57" s="97"/>
      <c r="Q57" s="97"/>
      <c r="R57" s="97"/>
      <c r="S57" s="97"/>
      <c r="T57" s="182">
        <f>COUNTIF(H57:H63,"")</f>
        <v>5</v>
      </c>
      <c r="U57" s="182">
        <f>T57*7</f>
        <v>35</v>
      </c>
      <c r="V57" s="182">
        <f>$V$11*T57</f>
        <v>42</v>
      </c>
      <c r="W57" s="182">
        <f>V57-INT(V57)</f>
        <v>0</v>
      </c>
      <c r="X57" s="182">
        <f>SUM(AA57:AA63)</f>
        <v>0</v>
      </c>
      <c r="Y57" s="182">
        <f>X57-INT(X57)</f>
        <v>0</v>
      </c>
      <c r="Z57" s="182" t="str">
        <f>IF(X57&lt;V57,IF(X57&gt;U57,"SI","NO"),"NO")</f>
        <v>NO</v>
      </c>
      <c r="AA57" s="42">
        <f t="shared" si="6"/>
        <v>0</v>
      </c>
      <c r="AB57" s="42">
        <f t="shared" si="0"/>
        <v>0</v>
      </c>
      <c r="AC57" s="42">
        <f t="shared" si="1"/>
        <v>0</v>
      </c>
    </row>
    <row r="58" spans="1:29" ht="15" customHeight="1" thickTop="1" thickBot="1" x14ac:dyDescent="0.3">
      <c r="A58" s="5">
        <f t="shared" si="7"/>
        <v>43509</v>
      </c>
      <c r="B58" s="57">
        <f t="shared" si="2"/>
        <v>3</v>
      </c>
      <c r="C58" s="58">
        <f>ROW()</f>
        <v>58</v>
      </c>
      <c r="D58" s="194"/>
      <c r="E58" s="59">
        <f t="shared" si="3"/>
        <v>7</v>
      </c>
      <c r="F58" s="70">
        <f t="shared" si="4"/>
        <v>13</v>
      </c>
      <c r="G58" s="71">
        <f t="shared" si="5"/>
        <v>43509</v>
      </c>
      <c r="H58" s="72"/>
      <c r="I58" s="73"/>
      <c r="J58" s="74" t="s">
        <v>23</v>
      </c>
      <c r="K58" s="75"/>
      <c r="L58" s="76" t="s">
        <v>21</v>
      </c>
      <c r="M58" s="185"/>
      <c r="N58" s="67"/>
      <c r="O58" s="77"/>
      <c r="P58" s="97"/>
      <c r="Q58" s="97"/>
      <c r="R58" s="97"/>
      <c r="S58" s="97"/>
      <c r="T58" s="182"/>
      <c r="U58" s="182"/>
      <c r="V58" s="182"/>
      <c r="W58" s="182"/>
      <c r="X58" s="182"/>
      <c r="Y58" s="182"/>
      <c r="Z58" s="182"/>
      <c r="AA58" s="42">
        <f t="shared" si="6"/>
        <v>0</v>
      </c>
      <c r="AB58" s="42">
        <f t="shared" si="0"/>
        <v>0</v>
      </c>
      <c r="AC58" s="42">
        <f t="shared" si="1"/>
        <v>0</v>
      </c>
    </row>
    <row r="59" spans="1:29" ht="15" customHeight="1" thickTop="1" thickBot="1" x14ac:dyDescent="0.3">
      <c r="A59" s="5">
        <f t="shared" si="7"/>
        <v>43510</v>
      </c>
      <c r="B59" s="57">
        <f t="shared" si="2"/>
        <v>4</v>
      </c>
      <c r="C59" s="58">
        <f>ROW()</f>
        <v>59</v>
      </c>
      <c r="D59" s="194"/>
      <c r="E59" s="59">
        <f t="shared" si="3"/>
        <v>7</v>
      </c>
      <c r="F59" s="70">
        <f t="shared" si="4"/>
        <v>14</v>
      </c>
      <c r="G59" s="71">
        <f t="shared" si="5"/>
        <v>43510</v>
      </c>
      <c r="H59" s="72"/>
      <c r="I59" s="73"/>
      <c r="J59" s="74" t="s">
        <v>23</v>
      </c>
      <c r="K59" s="75"/>
      <c r="L59" s="76" t="s">
        <v>21</v>
      </c>
      <c r="M59" s="185"/>
      <c r="N59" s="67"/>
      <c r="P59" s="97"/>
      <c r="Q59" s="97"/>
      <c r="R59" s="97"/>
      <c r="S59" s="97"/>
      <c r="T59" s="182"/>
      <c r="U59" s="182"/>
      <c r="V59" s="182"/>
      <c r="W59" s="182"/>
      <c r="X59" s="182"/>
      <c r="Y59" s="182"/>
      <c r="Z59" s="182"/>
      <c r="AA59" s="42">
        <f t="shared" si="6"/>
        <v>0</v>
      </c>
      <c r="AB59" s="42">
        <f t="shared" si="0"/>
        <v>0</v>
      </c>
      <c r="AC59" s="42">
        <f t="shared" si="1"/>
        <v>0</v>
      </c>
    </row>
    <row r="60" spans="1:29" ht="15" customHeight="1" thickTop="1" thickBot="1" x14ac:dyDescent="0.3">
      <c r="A60" s="5">
        <f t="shared" si="7"/>
        <v>43511</v>
      </c>
      <c r="B60" s="57">
        <f t="shared" si="2"/>
        <v>5</v>
      </c>
      <c r="C60" s="58">
        <f>ROW()</f>
        <v>60</v>
      </c>
      <c r="D60" s="194"/>
      <c r="E60" s="59">
        <f t="shared" si="3"/>
        <v>7</v>
      </c>
      <c r="F60" s="70">
        <f t="shared" si="4"/>
        <v>15</v>
      </c>
      <c r="G60" s="71">
        <f t="shared" si="5"/>
        <v>43511</v>
      </c>
      <c r="H60" s="78"/>
      <c r="I60" s="79"/>
      <c r="J60" s="80" t="s">
        <v>23</v>
      </c>
      <c r="K60" s="81"/>
      <c r="L60" s="82" t="s">
        <v>21</v>
      </c>
      <c r="M60" s="185"/>
      <c r="N60" s="67"/>
      <c r="O60" s="83"/>
      <c r="P60" s="97"/>
      <c r="Q60" s="97"/>
      <c r="R60" s="97"/>
      <c r="S60" s="97"/>
      <c r="T60" s="182"/>
      <c r="U60" s="182"/>
      <c r="V60" s="182"/>
      <c r="W60" s="182"/>
      <c r="X60" s="182"/>
      <c r="Y60" s="182"/>
      <c r="Z60" s="182"/>
      <c r="AA60" s="42">
        <f t="shared" si="6"/>
        <v>0</v>
      </c>
      <c r="AB60" s="42">
        <f t="shared" si="0"/>
        <v>0</v>
      </c>
      <c r="AC60" s="42">
        <f t="shared" si="1"/>
        <v>0</v>
      </c>
    </row>
    <row r="61" spans="1:29" ht="15" customHeight="1" thickTop="1" thickBot="1" x14ac:dyDescent="0.3">
      <c r="A61" s="5">
        <f t="shared" si="7"/>
        <v>43512</v>
      </c>
      <c r="B61" s="57">
        <f t="shared" si="2"/>
        <v>6</v>
      </c>
      <c r="C61" s="58">
        <f>ROW()</f>
        <v>61</v>
      </c>
      <c r="D61" s="194"/>
      <c r="E61" s="59">
        <f t="shared" si="3"/>
        <v>7</v>
      </c>
      <c r="F61" s="70">
        <f t="shared" si="4"/>
        <v>16</v>
      </c>
      <c r="G61" s="71">
        <f t="shared" si="5"/>
        <v>43512</v>
      </c>
      <c r="H61" s="84" t="s">
        <v>34</v>
      </c>
      <c r="I61" s="85"/>
      <c r="J61" s="86" t="s">
        <v>23</v>
      </c>
      <c r="K61" s="87"/>
      <c r="L61" s="88" t="s">
        <v>21</v>
      </c>
      <c r="M61" s="185"/>
      <c r="N61" s="67"/>
      <c r="O61" s="83"/>
      <c r="P61" s="97"/>
      <c r="Q61" s="97"/>
      <c r="R61" s="97"/>
      <c r="S61" s="97"/>
      <c r="T61" s="182"/>
      <c r="U61" s="182"/>
      <c r="V61" s="182"/>
      <c r="W61" s="182"/>
      <c r="X61" s="182"/>
      <c r="Y61" s="182"/>
      <c r="Z61" s="182"/>
      <c r="AA61" s="42">
        <f t="shared" si="6"/>
        <v>0</v>
      </c>
      <c r="AB61" s="42">
        <f t="shared" si="0"/>
        <v>0</v>
      </c>
      <c r="AC61" s="42">
        <f t="shared" si="1"/>
        <v>0</v>
      </c>
    </row>
    <row r="62" spans="1:29" ht="15" customHeight="1" thickTop="1" thickBot="1" x14ac:dyDescent="0.3">
      <c r="A62" s="5">
        <f t="shared" si="7"/>
        <v>43513</v>
      </c>
      <c r="B62" s="57">
        <f t="shared" si="2"/>
        <v>7</v>
      </c>
      <c r="C62" s="58">
        <f>ROW()</f>
        <v>62</v>
      </c>
      <c r="D62" s="194"/>
      <c r="E62" s="89">
        <f t="shared" si="3"/>
        <v>7</v>
      </c>
      <c r="F62" s="70">
        <f t="shared" si="4"/>
        <v>17</v>
      </c>
      <c r="G62" s="71">
        <f t="shared" si="5"/>
        <v>43513</v>
      </c>
      <c r="H62" s="72" t="s">
        <v>34</v>
      </c>
      <c r="I62" s="73"/>
      <c r="J62" s="74" t="s">
        <v>23</v>
      </c>
      <c r="K62" s="75"/>
      <c r="L62" s="76" t="s">
        <v>21</v>
      </c>
      <c r="M62" s="185"/>
      <c r="N62" s="67"/>
      <c r="O62" s="83"/>
      <c r="P62" s="97"/>
      <c r="Q62" s="97"/>
      <c r="R62" s="97"/>
      <c r="S62" s="97"/>
      <c r="T62" s="182"/>
      <c r="U62" s="182"/>
      <c r="V62" s="182"/>
      <c r="W62" s="182"/>
      <c r="X62" s="182"/>
      <c r="Y62" s="182"/>
      <c r="Z62" s="182"/>
      <c r="AA62" s="42">
        <f t="shared" si="6"/>
        <v>0</v>
      </c>
      <c r="AB62" s="42">
        <f t="shared" si="0"/>
        <v>0</v>
      </c>
      <c r="AC62" s="42">
        <f t="shared" si="1"/>
        <v>0</v>
      </c>
    </row>
    <row r="63" spans="1:29" ht="15" customHeight="1" thickTop="1" thickBot="1" x14ac:dyDescent="0.3">
      <c r="A63" s="5">
        <f t="shared" si="7"/>
        <v>43514</v>
      </c>
      <c r="B63" s="57">
        <f t="shared" si="2"/>
        <v>1</v>
      </c>
      <c r="C63" s="58">
        <f>ROW()</f>
        <v>63</v>
      </c>
      <c r="D63" s="194"/>
      <c r="E63" s="59">
        <f t="shared" si="3"/>
        <v>8</v>
      </c>
      <c r="F63" s="70">
        <f t="shared" si="4"/>
        <v>18</v>
      </c>
      <c r="G63" s="71">
        <f t="shared" si="5"/>
        <v>43514</v>
      </c>
      <c r="H63" s="72"/>
      <c r="I63" s="73"/>
      <c r="J63" s="74" t="s">
        <v>23</v>
      </c>
      <c r="K63" s="75"/>
      <c r="L63" s="76" t="s">
        <v>21</v>
      </c>
      <c r="M63" s="183">
        <f>COUNTIF(L63:L69,"SI")</f>
        <v>0</v>
      </c>
      <c r="N63" s="67"/>
      <c r="O63" s="83"/>
      <c r="P63" s="97"/>
      <c r="Q63" s="97"/>
      <c r="R63" s="97"/>
      <c r="S63" s="97"/>
      <c r="T63" s="182"/>
      <c r="U63" s="182"/>
      <c r="V63" s="182"/>
      <c r="W63" s="182"/>
      <c r="X63" s="182"/>
      <c r="Y63" s="182"/>
      <c r="Z63" s="182"/>
      <c r="AA63" s="42">
        <f t="shared" si="6"/>
        <v>0</v>
      </c>
      <c r="AB63" s="42">
        <f t="shared" si="0"/>
        <v>0</v>
      </c>
      <c r="AC63" s="42">
        <f t="shared" si="1"/>
        <v>0</v>
      </c>
    </row>
    <row r="64" spans="1:29" ht="15" customHeight="1" thickTop="1" thickBot="1" x14ac:dyDescent="0.3">
      <c r="A64" s="5">
        <f t="shared" si="7"/>
        <v>43515</v>
      </c>
      <c r="B64" s="57">
        <f t="shared" si="2"/>
        <v>2</v>
      </c>
      <c r="C64" s="58">
        <f>ROW()</f>
        <v>64</v>
      </c>
      <c r="D64" s="194"/>
      <c r="E64" s="59">
        <f t="shared" si="3"/>
        <v>8</v>
      </c>
      <c r="F64" s="70">
        <f t="shared" si="4"/>
        <v>19</v>
      </c>
      <c r="G64" s="71">
        <f t="shared" si="5"/>
        <v>43515</v>
      </c>
      <c r="H64" s="72"/>
      <c r="I64" s="73"/>
      <c r="J64" s="74" t="s">
        <v>23</v>
      </c>
      <c r="K64" s="75"/>
      <c r="L64" s="76" t="s">
        <v>21</v>
      </c>
      <c r="M64" s="185"/>
      <c r="N64" s="67"/>
      <c r="O64" s="83"/>
      <c r="P64" s="97"/>
      <c r="Q64" s="97"/>
      <c r="R64" s="97"/>
      <c r="S64" s="97"/>
      <c r="T64" s="182">
        <f>COUNTIF(H64:H70,"")</f>
        <v>5</v>
      </c>
      <c r="U64" s="182">
        <f>T64*7</f>
        <v>35</v>
      </c>
      <c r="V64" s="182">
        <f>$V$11*T64</f>
        <v>42</v>
      </c>
      <c r="W64" s="182">
        <f>V64-INT(V64)</f>
        <v>0</v>
      </c>
      <c r="X64" s="182">
        <f>SUM(AA64:AA70)</f>
        <v>0</v>
      </c>
      <c r="Y64" s="182">
        <f>X64-INT(X64)</f>
        <v>0</v>
      </c>
      <c r="Z64" s="182" t="str">
        <f>IF(X64&lt;V64,IF(X64&gt;U64,"SI","NO"),"NO")</f>
        <v>NO</v>
      </c>
      <c r="AA64" s="42">
        <f t="shared" si="6"/>
        <v>0</v>
      </c>
      <c r="AB64" s="42">
        <f t="shared" si="0"/>
        <v>0</v>
      </c>
      <c r="AC64" s="42">
        <f t="shared" si="1"/>
        <v>0</v>
      </c>
    </row>
    <row r="65" spans="1:29" ht="15" customHeight="1" thickTop="1" thickBot="1" x14ac:dyDescent="0.3">
      <c r="A65" s="5">
        <f t="shared" si="7"/>
        <v>43516</v>
      </c>
      <c r="B65" s="57">
        <f t="shared" si="2"/>
        <v>3</v>
      </c>
      <c r="C65" s="58">
        <f>ROW()</f>
        <v>65</v>
      </c>
      <c r="D65" s="194"/>
      <c r="E65" s="59">
        <f t="shared" si="3"/>
        <v>8</v>
      </c>
      <c r="F65" s="70">
        <f t="shared" si="4"/>
        <v>20</v>
      </c>
      <c r="G65" s="71">
        <f t="shared" si="5"/>
        <v>43516</v>
      </c>
      <c r="H65" s="72"/>
      <c r="I65" s="73"/>
      <c r="J65" s="74" t="s">
        <v>23</v>
      </c>
      <c r="K65" s="75"/>
      <c r="L65" s="76" t="s">
        <v>21</v>
      </c>
      <c r="M65" s="185"/>
      <c r="N65" s="67"/>
      <c r="O65" s="83"/>
      <c r="P65" s="97"/>
      <c r="Q65" s="97"/>
      <c r="R65" s="97"/>
      <c r="S65" s="97"/>
      <c r="T65" s="182"/>
      <c r="U65" s="182"/>
      <c r="V65" s="182"/>
      <c r="W65" s="182"/>
      <c r="X65" s="182"/>
      <c r="Y65" s="182"/>
      <c r="Z65" s="182"/>
      <c r="AA65" s="42">
        <f t="shared" si="6"/>
        <v>0</v>
      </c>
      <c r="AB65" s="42">
        <f t="shared" si="0"/>
        <v>0</v>
      </c>
      <c r="AC65" s="42">
        <f t="shared" si="1"/>
        <v>0</v>
      </c>
    </row>
    <row r="66" spans="1:29" ht="15" customHeight="1" thickTop="1" thickBot="1" x14ac:dyDescent="0.3">
      <c r="A66" s="5">
        <f t="shared" si="7"/>
        <v>43517</v>
      </c>
      <c r="B66" s="57">
        <f t="shared" si="2"/>
        <v>4</v>
      </c>
      <c r="C66" s="58">
        <f>ROW()</f>
        <v>66</v>
      </c>
      <c r="D66" s="194"/>
      <c r="E66" s="59">
        <f t="shared" si="3"/>
        <v>8</v>
      </c>
      <c r="F66" s="70">
        <f t="shared" si="4"/>
        <v>21</v>
      </c>
      <c r="G66" s="71">
        <f t="shared" si="5"/>
        <v>43517</v>
      </c>
      <c r="H66" s="72"/>
      <c r="I66" s="73"/>
      <c r="J66" s="74" t="s">
        <v>23</v>
      </c>
      <c r="K66" s="75"/>
      <c r="L66" s="76" t="s">
        <v>21</v>
      </c>
      <c r="M66" s="185"/>
      <c r="N66" s="67"/>
      <c r="O66" s="83"/>
      <c r="P66" s="97"/>
      <c r="Q66" s="97"/>
      <c r="R66" s="97"/>
      <c r="S66" s="97"/>
      <c r="T66" s="182"/>
      <c r="U66" s="182"/>
      <c r="V66" s="182"/>
      <c r="W66" s="182"/>
      <c r="X66" s="182"/>
      <c r="Y66" s="182"/>
      <c r="Z66" s="182"/>
      <c r="AA66" s="42">
        <f t="shared" si="6"/>
        <v>0</v>
      </c>
      <c r="AB66" s="42">
        <f t="shared" si="0"/>
        <v>0</v>
      </c>
      <c r="AC66" s="42">
        <f t="shared" si="1"/>
        <v>0</v>
      </c>
    </row>
    <row r="67" spans="1:29" ht="15" customHeight="1" thickTop="1" thickBot="1" x14ac:dyDescent="0.3">
      <c r="A67" s="5">
        <f t="shared" si="7"/>
        <v>43518</v>
      </c>
      <c r="B67" s="57">
        <f t="shared" si="2"/>
        <v>5</v>
      </c>
      <c r="C67" s="58">
        <f>ROW()</f>
        <v>67</v>
      </c>
      <c r="D67" s="194"/>
      <c r="E67" s="59">
        <f t="shared" si="3"/>
        <v>8</v>
      </c>
      <c r="F67" s="70">
        <f t="shared" si="4"/>
        <v>22</v>
      </c>
      <c r="G67" s="71">
        <f t="shared" si="5"/>
        <v>43518</v>
      </c>
      <c r="H67" s="78"/>
      <c r="I67" s="79"/>
      <c r="J67" s="80" t="s">
        <v>23</v>
      </c>
      <c r="K67" s="81"/>
      <c r="L67" s="82" t="s">
        <v>21</v>
      </c>
      <c r="M67" s="185"/>
      <c r="N67" s="67"/>
      <c r="O67" s="83"/>
      <c r="P67" s="97"/>
      <c r="Q67" s="97"/>
      <c r="R67" s="97"/>
      <c r="S67" s="97"/>
      <c r="T67" s="182"/>
      <c r="U67" s="182"/>
      <c r="V67" s="182"/>
      <c r="W67" s="182"/>
      <c r="X67" s="182"/>
      <c r="Y67" s="182"/>
      <c r="Z67" s="182"/>
      <c r="AA67" s="42">
        <f t="shared" si="6"/>
        <v>0</v>
      </c>
      <c r="AB67" s="42">
        <f t="shared" si="0"/>
        <v>0</v>
      </c>
      <c r="AC67" s="42">
        <f t="shared" si="1"/>
        <v>0</v>
      </c>
    </row>
    <row r="68" spans="1:29" ht="15" customHeight="1" thickTop="1" thickBot="1" x14ac:dyDescent="0.3">
      <c r="A68" s="5">
        <f t="shared" si="7"/>
        <v>43519</v>
      </c>
      <c r="B68" s="57">
        <f t="shared" si="2"/>
        <v>6</v>
      </c>
      <c r="C68" s="58">
        <f>ROW()</f>
        <v>68</v>
      </c>
      <c r="D68" s="194"/>
      <c r="E68" s="59">
        <f t="shared" si="3"/>
        <v>8</v>
      </c>
      <c r="F68" s="70">
        <f t="shared" si="4"/>
        <v>23</v>
      </c>
      <c r="G68" s="71">
        <f t="shared" si="5"/>
        <v>43519</v>
      </c>
      <c r="H68" s="84" t="s">
        <v>34</v>
      </c>
      <c r="I68" s="85"/>
      <c r="J68" s="86" t="s">
        <v>23</v>
      </c>
      <c r="K68" s="87"/>
      <c r="L68" s="88" t="s">
        <v>21</v>
      </c>
      <c r="M68" s="185"/>
      <c r="N68" s="67"/>
      <c r="O68" s="83"/>
      <c r="P68" s="97"/>
      <c r="Q68" s="97"/>
      <c r="R68" s="97"/>
      <c r="S68" s="97"/>
      <c r="T68" s="182"/>
      <c r="U68" s="182"/>
      <c r="V68" s="182"/>
      <c r="W68" s="182"/>
      <c r="X68" s="182"/>
      <c r="Y68" s="182"/>
      <c r="Z68" s="182"/>
      <c r="AA68" s="42">
        <f t="shared" si="6"/>
        <v>0</v>
      </c>
      <c r="AB68" s="42">
        <f t="shared" si="0"/>
        <v>0</v>
      </c>
      <c r="AC68" s="42">
        <f t="shared" si="1"/>
        <v>0</v>
      </c>
    </row>
    <row r="69" spans="1:29" ht="15" customHeight="1" thickTop="1" thickBot="1" x14ac:dyDescent="0.3">
      <c r="A69" s="5">
        <f t="shared" si="7"/>
        <v>43520</v>
      </c>
      <c r="B69" s="57">
        <f t="shared" si="2"/>
        <v>7</v>
      </c>
      <c r="C69" s="58">
        <f>ROW()</f>
        <v>69</v>
      </c>
      <c r="D69" s="194"/>
      <c r="E69" s="89">
        <f t="shared" si="3"/>
        <v>8</v>
      </c>
      <c r="F69" s="70">
        <f t="shared" si="4"/>
        <v>24</v>
      </c>
      <c r="G69" s="71">
        <f t="shared" si="5"/>
        <v>43520</v>
      </c>
      <c r="H69" s="72" t="s">
        <v>34</v>
      </c>
      <c r="I69" s="73"/>
      <c r="J69" s="74" t="s">
        <v>23</v>
      </c>
      <c r="K69" s="75"/>
      <c r="L69" s="76" t="s">
        <v>21</v>
      </c>
      <c r="M69" s="185"/>
      <c r="N69" s="67"/>
      <c r="O69" s="83"/>
      <c r="P69" s="97"/>
      <c r="Q69" s="97"/>
      <c r="R69" s="97"/>
      <c r="S69" s="97"/>
      <c r="T69" s="182"/>
      <c r="U69" s="182"/>
      <c r="V69" s="182"/>
      <c r="W69" s="182"/>
      <c r="X69" s="182"/>
      <c r="Y69" s="182"/>
      <c r="Z69" s="182"/>
      <c r="AA69" s="42">
        <f t="shared" si="6"/>
        <v>0</v>
      </c>
      <c r="AB69" s="42">
        <f t="shared" si="0"/>
        <v>0</v>
      </c>
      <c r="AC69" s="42">
        <f t="shared" si="1"/>
        <v>0</v>
      </c>
    </row>
    <row r="70" spans="1:29" ht="15" customHeight="1" thickTop="1" thickBot="1" x14ac:dyDescent="0.3">
      <c r="A70" s="5">
        <f t="shared" si="7"/>
        <v>43521</v>
      </c>
      <c r="B70" s="57">
        <f t="shared" si="2"/>
        <v>1</v>
      </c>
      <c r="C70" s="58">
        <f>ROW()</f>
        <v>70</v>
      </c>
      <c r="D70" s="194"/>
      <c r="E70" s="59">
        <f t="shared" si="3"/>
        <v>9</v>
      </c>
      <c r="F70" s="70">
        <f t="shared" si="4"/>
        <v>25</v>
      </c>
      <c r="G70" s="71">
        <f t="shared" si="5"/>
        <v>43521</v>
      </c>
      <c r="H70" s="72"/>
      <c r="I70" s="73"/>
      <c r="J70" s="74" t="s">
        <v>23</v>
      </c>
      <c r="K70" s="75"/>
      <c r="L70" s="76" t="s">
        <v>21</v>
      </c>
      <c r="M70" s="183">
        <f>COUNTIF(L70:L76,"SI")</f>
        <v>0</v>
      </c>
      <c r="N70" s="67"/>
      <c r="P70" s="97"/>
      <c r="Q70" s="97"/>
      <c r="R70" s="97"/>
      <c r="S70" s="97"/>
      <c r="T70" s="182"/>
      <c r="U70" s="182"/>
      <c r="V70" s="182"/>
      <c r="W70" s="182"/>
      <c r="X70" s="182"/>
      <c r="Y70" s="182"/>
      <c r="Z70" s="182"/>
      <c r="AA70" s="42">
        <f t="shared" si="6"/>
        <v>0</v>
      </c>
      <c r="AB70" s="42">
        <f t="shared" si="0"/>
        <v>0</v>
      </c>
      <c r="AC70" s="42">
        <f t="shared" si="1"/>
        <v>0</v>
      </c>
    </row>
    <row r="71" spans="1:29" ht="15" customHeight="1" thickTop="1" thickBot="1" x14ac:dyDescent="0.3">
      <c r="A71" s="5">
        <f t="shared" si="7"/>
        <v>43522</v>
      </c>
      <c r="B71" s="57">
        <f t="shared" si="2"/>
        <v>2</v>
      </c>
      <c r="C71" s="58">
        <f>ROW()</f>
        <v>71</v>
      </c>
      <c r="D71" s="194"/>
      <c r="E71" s="59">
        <f t="shared" si="3"/>
        <v>9</v>
      </c>
      <c r="F71" s="70">
        <f t="shared" si="4"/>
        <v>26</v>
      </c>
      <c r="G71" s="71">
        <f t="shared" si="5"/>
        <v>43522</v>
      </c>
      <c r="H71" s="72"/>
      <c r="I71" s="73"/>
      <c r="J71" s="74" t="s">
        <v>23</v>
      </c>
      <c r="K71" s="75"/>
      <c r="L71" s="76" t="s">
        <v>21</v>
      </c>
      <c r="M71" s="185"/>
      <c r="N71" s="67"/>
      <c r="P71" s="97"/>
      <c r="Q71" s="97"/>
      <c r="R71" s="97"/>
      <c r="S71" s="97"/>
      <c r="T71" s="182">
        <f>COUNTIF(H71:H77,"")</f>
        <v>5</v>
      </c>
      <c r="U71" s="182">
        <f>T71*7</f>
        <v>35</v>
      </c>
      <c r="V71" s="182">
        <f>$V$11*T71</f>
        <v>42</v>
      </c>
      <c r="W71" s="182">
        <f>V71-INT(V71)</f>
        <v>0</v>
      </c>
      <c r="X71" s="182">
        <f>SUM(AA71:AA77)</f>
        <v>0</v>
      </c>
      <c r="Y71" s="182">
        <f>X71-INT(X71)</f>
        <v>0</v>
      </c>
      <c r="Z71" s="182" t="str">
        <f>IF(X71&lt;V71,IF(X71&gt;U71,"SI","NO"),"NO")</f>
        <v>NO</v>
      </c>
      <c r="AA71" s="42">
        <f t="shared" si="6"/>
        <v>0</v>
      </c>
      <c r="AB71" s="42">
        <f t="shared" si="0"/>
        <v>0</v>
      </c>
      <c r="AC71" s="42">
        <f t="shared" si="1"/>
        <v>0</v>
      </c>
    </row>
    <row r="72" spans="1:29" ht="15" customHeight="1" thickTop="1" thickBot="1" x14ac:dyDescent="0.3">
      <c r="A72" s="5">
        <f t="shared" si="7"/>
        <v>43523</v>
      </c>
      <c r="B72" s="57">
        <f t="shared" si="2"/>
        <v>3</v>
      </c>
      <c r="C72" s="58">
        <f>ROW()</f>
        <v>72</v>
      </c>
      <c r="D72" s="194"/>
      <c r="E72" s="59">
        <f t="shared" si="3"/>
        <v>9</v>
      </c>
      <c r="F72" s="70">
        <f t="shared" si="4"/>
        <v>27</v>
      </c>
      <c r="G72" s="71">
        <f t="shared" si="5"/>
        <v>43523</v>
      </c>
      <c r="H72" s="72"/>
      <c r="I72" s="73"/>
      <c r="J72" s="74" t="s">
        <v>23</v>
      </c>
      <c r="K72" s="75"/>
      <c r="L72" s="76" t="s">
        <v>21</v>
      </c>
      <c r="M72" s="185"/>
      <c r="N72" s="67"/>
      <c r="O72" s="83"/>
      <c r="P72" s="97"/>
      <c r="Q72" s="97"/>
      <c r="R72" s="97"/>
      <c r="S72" s="97"/>
      <c r="T72" s="182"/>
      <c r="U72" s="182"/>
      <c r="V72" s="182"/>
      <c r="W72" s="182"/>
      <c r="X72" s="182"/>
      <c r="Y72" s="182"/>
      <c r="Z72" s="182"/>
      <c r="AA72" s="42">
        <f t="shared" si="6"/>
        <v>0</v>
      </c>
      <c r="AB72" s="42">
        <f t="shared" si="0"/>
        <v>0</v>
      </c>
      <c r="AC72" s="42">
        <f t="shared" si="1"/>
        <v>0</v>
      </c>
    </row>
    <row r="73" spans="1:29" ht="15" customHeight="1" thickTop="1" thickBot="1" x14ac:dyDescent="0.3">
      <c r="A73" s="5">
        <f t="shared" si="7"/>
        <v>43524</v>
      </c>
      <c r="B73" s="57">
        <f t="shared" si="2"/>
        <v>4</v>
      </c>
      <c r="C73" s="58">
        <f>ROW()</f>
        <v>73</v>
      </c>
      <c r="D73" s="195"/>
      <c r="E73" s="59">
        <f t="shared" si="3"/>
        <v>9</v>
      </c>
      <c r="F73" s="70">
        <f t="shared" si="4"/>
        <v>28</v>
      </c>
      <c r="G73" s="71">
        <f t="shared" si="5"/>
        <v>43524</v>
      </c>
      <c r="H73" s="72"/>
      <c r="I73" s="73"/>
      <c r="J73" s="74" t="s">
        <v>23</v>
      </c>
      <c r="K73" s="75"/>
      <c r="L73" s="76" t="s">
        <v>21</v>
      </c>
      <c r="M73" s="185"/>
      <c r="N73" s="67"/>
      <c r="O73" s="83"/>
      <c r="P73" s="97"/>
      <c r="Q73" s="97"/>
      <c r="R73" s="97"/>
      <c r="S73" s="97"/>
      <c r="T73" s="182"/>
      <c r="U73" s="182"/>
      <c r="V73" s="182"/>
      <c r="W73" s="182"/>
      <c r="X73" s="182"/>
      <c r="Y73" s="182"/>
      <c r="Z73" s="182"/>
      <c r="AA73" s="42">
        <f t="shared" si="6"/>
        <v>0</v>
      </c>
      <c r="AB73" s="42">
        <f t="shared" si="0"/>
        <v>0</v>
      </c>
      <c r="AC73" s="42">
        <f t="shared" si="1"/>
        <v>0</v>
      </c>
    </row>
    <row r="74" spans="1:29" ht="15" customHeight="1" thickTop="1" thickBot="1" x14ac:dyDescent="0.3">
      <c r="A74" s="5">
        <f t="shared" si="7"/>
        <v>43525</v>
      </c>
      <c r="B74" s="57">
        <f t="shared" si="2"/>
        <v>5</v>
      </c>
      <c r="C74" s="58">
        <f>ROW()</f>
        <v>74</v>
      </c>
      <c r="D74" s="188" t="s">
        <v>54</v>
      </c>
      <c r="E74" s="59">
        <f t="shared" si="3"/>
        <v>9</v>
      </c>
      <c r="F74" s="70">
        <f t="shared" si="4"/>
        <v>1</v>
      </c>
      <c r="G74" s="71">
        <f t="shared" si="5"/>
        <v>43525</v>
      </c>
      <c r="H74" s="78"/>
      <c r="I74" s="79"/>
      <c r="J74" s="80" t="s">
        <v>23</v>
      </c>
      <c r="K74" s="81"/>
      <c r="L74" s="82" t="s">
        <v>21</v>
      </c>
      <c r="M74" s="185"/>
      <c r="N74" s="67"/>
      <c r="O74" s="83" t="s">
        <v>52</v>
      </c>
      <c r="P74" s="97"/>
      <c r="Q74" s="97"/>
      <c r="R74" s="97"/>
      <c r="S74" s="97"/>
      <c r="T74" s="182"/>
      <c r="U74" s="182"/>
      <c r="V74" s="182"/>
      <c r="W74" s="182"/>
      <c r="X74" s="182"/>
      <c r="Y74" s="182"/>
      <c r="Z74" s="182"/>
      <c r="AA74" s="42">
        <f t="shared" si="6"/>
        <v>0</v>
      </c>
      <c r="AB74" s="42">
        <f t="shared" si="0"/>
        <v>0</v>
      </c>
      <c r="AC74" s="42">
        <f t="shared" si="1"/>
        <v>0</v>
      </c>
    </row>
    <row r="75" spans="1:29" ht="15" customHeight="1" thickTop="1" thickBot="1" x14ac:dyDescent="0.3">
      <c r="A75" s="5">
        <f t="shared" si="7"/>
        <v>43526</v>
      </c>
      <c r="B75" s="57">
        <f t="shared" si="2"/>
        <v>6</v>
      </c>
      <c r="C75" s="58">
        <f>ROW()</f>
        <v>75</v>
      </c>
      <c r="D75" s="189"/>
      <c r="E75" s="59">
        <f t="shared" si="3"/>
        <v>9</v>
      </c>
      <c r="F75" s="70">
        <f t="shared" si="4"/>
        <v>2</v>
      </c>
      <c r="G75" s="71">
        <f t="shared" si="5"/>
        <v>43526</v>
      </c>
      <c r="H75" s="84" t="s">
        <v>34</v>
      </c>
      <c r="I75" s="85"/>
      <c r="J75" s="86" t="s">
        <v>23</v>
      </c>
      <c r="K75" s="87"/>
      <c r="L75" s="88" t="s">
        <v>21</v>
      </c>
      <c r="M75" s="185"/>
      <c r="N75" s="67"/>
      <c r="O75" s="99" t="s">
        <v>53</v>
      </c>
      <c r="P75" s="97"/>
      <c r="Q75" s="97"/>
      <c r="R75" s="97"/>
      <c r="S75" s="97"/>
      <c r="T75" s="182"/>
      <c r="U75" s="182"/>
      <c r="V75" s="182"/>
      <c r="W75" s="182"/>
      <c r="X75" s="182"/>
      <c r="Y75" s="182"/>
      <c r="Z75" s="182"/>
      <c r="AA75" s="42">
        <f t="shared" si="6"/>
        <v>0</v>
      </c>
      <c r="AB75" s="42">
        <f t="shared" si="0"/>
        <v>0</v>
      </c>
      <c r="AC75" s="42">
        <f t="shared" si="1"/>
        <v>0</v>
      </c>
    </row>
    <row r="76" spans="1:29" ht="15" customHeight="1" thickTop="1" thickBot="1" x14ac:dyDescent="0.3">
      <c r="A76" s="5">
        <f t="shared" si="7"/>
        <v>43527</v>
      </c>
      <c r="B76" s="57">
        <f t="shared" si="2"/>
        <v>7</v>
      </c>
      <c r="C76" s="58">
        <f>ROW()</f>
        <v>76</v>
      </c>
      <c r="D76" s="189"/>
      <c r="E76" s="89">
        <f t="shared" si="3"/>
        <v>9</v>
      </c>
      <c r="F76" s="70">
        <f t="shared" si="4"/>
        <v>3</v>
      </c>
      <c r="G76" s="71">
        <f t="shared" si="5"/>
        <v>43527</v>
      </c>
      <c r="H76" s="72" t="s">
        <v>34</v>
      </c>
      <c r="I76" s="73"/>
      <c r="J76" s="74" t="s">
        <v>23</v>
      </c>
      <c r="K76" s="75"/>
      <c r="L76" s="76" t="s">
        <v>21</v>
      </c>
      <c r="M76" s="185"/>
      <c r="N76" s="67"/>
      <c r="O76" s="83"/>
      <c r="P76" s="97"/>
      <c r="Q76" s="97"/>
      <c r="R76" s="97"/>
      <c r="S76" s="97"/>
      <c r="T76" s="182"/>
      <c r="U76" s="182"/>
      <c r="V76" s="182"/>
      <c r="W76" s="182"/>
      <c r="X76" s="182"/>
      <c r="Y76" s="182"/>
      <c r="Z76" s="182"/>
      <c r="AA76" s="42">
        <f t="shared" si="6"/>
        <v>0</v>
      </c>
      <c r="AB76" s="42">
        <f t="shared" si="0"/>
        <v>0</v>
      </c>
      <c r="AC76" s="42">
        <f t="shared" si="1"/>
        <v>0</v>
      </c>
    </row>
    <row r="77" spans="1:29" ht="15" customHeight="1" thickTop="1" thickBot="1" x14ac:dyDescent="0.3">
      <c r="A77" s="5">
        <f t="shared" si="7"/>
        <v>43528</v>
      </c>
      <c r="B77" s="57">
        <f t="shared" si="2"/>
        <v>1</v>
      </c>
      <c r="C77" s="58">
        <f>ROW()</f>
        <v>77</v>
      </c>
      <c r="D77" s="189"/>
      <c r="E77" s="59">
        <f t="shared" si="3"/>
        <v>10</v>
      </c>
      <c r="F77" s="70">
        <f t="shared" si="4"/>
        <v>4</v>
      </c>
      <c r="G77" s="71">
        <f t="shared" si="5"/>
        <v>43528</v>
      </c>
      <c r="H77" s="72"/>
      <c r="I77" s="73"/>
      <c r="J77" s="74" t="s">
        <v>23</v>
      </c>
      <c r="K77" s="75"/>
      <c r="L77" s="76" t="s">
        <v>21</v>
      </c>
      <c r="M77" s="183">
        <f>COUNTIF(L77:L83,"SI")</f>
        <v>0</v>
      </c>
      <c r="N77" s="67"/>
      <c r="O77" s="83"/>
      <c r="P77" s="97"/>
      <c r="Q77" s="97"/>
      <c r="R77" s="97"/>
      <c r="S77" s="97"/>
      <c r="T77" s="182"/>
      <c r="U77" s="182"/>
      <c r="V77" s="182"/>
      <c r="W77" s="182"/>
      <c r="X77" s="182"/>
      <c r="Y77" s="182"/>
      <c r="Z77" s="182"/>
      <c r="AA77" s="42">
        <f t="shared" si="6"/>
        <v>0</v>
      </c>
      <c r="AB77" s="42">
        <f t="shared" si="0"/>
        <v>0</v>
      </c>
      <c r="AC77" s="42">
        <f t="shared" si="1"/>
        <v>0</v>
      </c>
    </row>
    <row r="78" spans="1:29" ht="15" customHeight="1" thickTop="1" thickBot="1" x14ac:dyDescent="0.3">
      <c r="A78" s="5">
        <f t="shared" si="7"/>
        <v>43529</v>
      </c>
      <c r="B78" s="57">
        <f t="shared" si="2"/>
        <v>2</v>
      </c>
      <c r="C78" s="58">
        <f>ROW()</f>
        <v>78</v>
      </c>
      <c r="D78" s="189"/>
      <c r="E78" s="59">
        <f t="shared" si="3"/>
        <v>10</v>
      </c>
      <c r="F78" s="70">
        <f t="shared" si="4"/>
        <v>5</v>
      </c>
      <c r="G78" s="71">
        <f t="shared" si="5"/>
        <v>43529</v>
      </c>
      <c r="H78" s="72"/>
      <c r="I78" s="73"/>
      <c r="J78" s="74" t="s">
        <v>23</v>
      </c>
      <c r="K78" s="75"/>
      <c r="L78" s="76" t="s">
        <v>21</v>
      </c>
      <c r="M78" s="185"/>
      <c r="N78" s="67"/>
      <c r="O78" s="83"/>
      <c r="P78" s="97"/>
      <c r="Q78" s="97"/>
      <c r="R78" s="97"/>
      <c r="S78" s="97"/>
      <c r="T78" s="182">
        <f>COUNTIF(H78:H84,"")</f>
        <v>5</v>
      </c>
      <c r="U78" s="182">
        <f>T78*7</f>
        <v>35</v>
      </c>
      <c r="V78" s="182">
        <f>$V$11*T78</f>
        <v>42</v>
      </c>
      <c r="W78" s="182">
        <f>V78-INT(V78)</f>
        <v>0</v>
      </c>
      <c r="X78" s="182">
        <f>SUM(AA78:AA84)</f>
        <v>0</v>
      </c>
      <c r="Y78" s="182">
        <f>X78-INT(X78)</f>
        <v>0</v>
      </c>
      <c r="Z78" s="182" t="str">
        <f>IF(X78&lt;V78,IF(X78&gt;U78,"SI","NO"),"NO")</f>
        <v>NO</v>
      </c>
      <c r="AA78" s="42">
        <f t="shared" si="6"/>
        <v>0</v>
      </c>
      <c r="AB78" s="42">
        <f t="shared" si="0"/>
        <v>0</v>
      </c>
      <c r="AC78" s="42">
        <f t="shared" si="1"/>
        <v>0</v>
      </c>
    </row>
    <row r="79" spans="1:29" ht="15" customHeight="1" thickTop="1" thickBot="1" x14ac:dyDescent="0.3">
      <c r="A79" s="5">
        <f t="shared" si="7"/>
        <v>43530</v>
      </c>
      <c r="B79" s="57">
        <f t="shared" si="2"/>
        <v>3</v>
      </c>
      <c r="C79" s="58">
        <f>ROW()</f>
        <v>79</v>
      </c>
      <c r="D79" s="189"/>
      <c r="E79" s="59">
        <f t="shared" si="3"/>
        <v>10</v>
      </c>
      <c r="F79" s="70">
        <f t="shared" si="4"/>
        <v>6</v>
      </c>
      <c r="G79" s="71">
        <f t="shared" si="5"/>
        <v>43530</v>
      </c>
      <c r="H79" s="72"/>
      <c r="I79" s="73"/>
      <c r="J79" s="74" t="s">
        <v>23</v>
      </c>
      <c r="K79" s="75"/>
      <c r="L79" s="76" t="s">
        <v>21</v>
      </c>
      <c r="M79" s="185"/>
      <c r="N79" s="67"/>
      <c r="O79" s="222" t="s">
        <v>100</v>
      </c>
      <c r="P79" s="97"/>
      <c r="Q79" s="97"/>
      <c r="R79" s="97"/>
      <c r="S79" s="97"/>
      <c r="T79" s="182"/>
      <c r="U79" s="182"/>
      <c r="V79" s="182"/>
      <c r="W79" s="182"/>
      <c r="X79" s="182"/>
      <c r="Y79" s="182"/>
      <c r="Z79" s="182"/>
      <c r="AA79" s="42">
        <f t="shared" si="6"/>
        <v>0</v>
      </c>
      <c r="AB79" s="42">
        <f t="shared" ref="AB79:AB142" si="8">I79</f>
        <v>0</v>
      </c>
      <c r="AC79" s="42">
        <f t="shared" ref="AC79:AC142" si="9">K79/60</f>
        <v>0</v>
      </c>
    </row>
    <row r="80" spans="1:29" ht="15" customHeight="1" thickTop="1" thickBot="1" x14ac:dyDescent="0.3">
      <c r="A80" s="5">
        <f t="shared" si="7"/>
        <v>43531</v>
      </c>
      <c r="B80" s="57">
        <f t="shared" ref="B80:B143" si="10">WEEKDAY(A80,2)</f>
        <v>4</v>
      </c>
      <c r="C80" s="58">
        <f>ROW()</f>
        <v>80</v>
      </c>
      <c r="D80" s="189"/>
      <c r="E80" s="59">
        <f t="shared" ref="E80:E143" si="11">WEEKNUM($A80,2)</f>
        <v>10</v>
      </c>
      <c r="F80" s="70">
        <f t="shared" ref="F80:F143" si="12">DAY($A80)</f>
        <v>7</v>
      </c>
      <c r="G80" s="71">
        <f t="shared" ref="G80:G143" si="13">$A80</f>
        <v>43531</v>
      </c>
      <c r="H80" s="72"/>
      <c r="I80" s="73"/>
      <c r="J80" s="74" t="s">
        <v>23</v>
      </c>
      <c r="K80" s="75"/>
      <c r="L80" s="76" t="s">
        <v>21</v>
      </c>
      <c r="M80" s="185"/>
      <c r="N80" s="67"/>
      <c r="O80" s="223" t="s">
        <v>101</v>
      </c>
      <c r="P80" s="97"/>
      <c r="Q80" s="97"/>
      <c r="R80" s="97"/>
      <c r="S80" s="97"/>
      <c r="T80" s="182"/>
      <c r="U80" s="182"/>
      <c r="V80" s="182"/>
      <c r="W80" s="182"/>
      <c r="X80" s="182"/>
      <c r="Y80" s="182"/>
      <c r="Z80" s="182"/>
      <c r="AA80" s="42">
        <f t="shared" ref="AA80:AA143" si="14">AB80+AC80</f>
        <v>0</v>
      </c>
      <c r="AB80" s="42">
        <f t="shared" si="8"/>
        <v>0</v>
      </c>
      <c r="AC80" s="42">
        <f t="shared" si="9"/>
        <v>0</v>
      </c>
    </row>
    <row r="81" spans="1:29" ht="15" customHeight="1" thickTop="1" thickBot="1" x14ac:dyDescent="0.3">
      <c r="A81" s="5">
        <f t="shared" ref="A81:A144" si="15">A80+1</f>
        <v>43532</v>
      </c>
      <c r="B81" s="57">
        <f t="shared" si="10"/>
        <v>5</v>
      </c>
      <c r="C81" s="58">
        <f>ROW()</f>
        <v>81</v>
      </c>
      <c r="D81" s="189"/>
      <c r="E81" s="59">
        <f t="shared" si="11"/>
        <v>10</v>
      </c>
      <c r="F81" s="70">
        <f t="shared" si="12"/>
        <v>8</v>
      </c>
      <c r="G81" s="71">
        <f t="shared" si="13"/>
        <v>43532</v>
      </c>
      <c r="H81" s="78"/>
      <c r="I81" s="79"/>
      <c r="J81" s="80" t="s">
        <v>23</v>
      </c>
      <c r="K81" s="81"/>
      <c r="L81" s="82" t="s">
        <v>21</v>
      </c>
      <c r="M81" s="185"/>
      <c r="N81" s="67"/>
      <c r="O81" s="224" t="s">
        <v>55</v>
      </c>
      <c r="P81" s="97"/>
      <c r="Q81" s="97"/>
      <c r="R81" s="97"/>
      <c r="S81" s="97"/>
      <c r="T81" s="182"/>
      <c r="U81" s="182"/>
      <c r="V81" s="182"/>
      <c r="W81" s="182"/>
      <c r="X81" s="182"/>
      <c r="Y81" s="182"/>
      <c r="Z81" s="182"/>
      <c r="AA81" s="42">
        <f t="shared" si="14"/>
        <v>0</v>
      </c>
      <c r="AB81" s="42">
        <f t="shared" si="8"/>
        <v>0</v>
      </c>
      <c r="AC81" s="42">
        <f t="shared" si="9"/>
        <v>0</v>
      </c>
    </row>
    <row r="82" spans="1:29" ht="15" customHeight="1" thickTop="1" thickBot="1" x14ac:dyDescent="0.3">
      <c r="A82" s="5">
        <f t="shared" si="15"/>
        <v>43533</v>
      </c>
      <c r="B82" s="57">
        <f t="shared" si="10"/>
        <v>6</v>
      </c>
      <c r="C82" s="58">
        <f>ROW()</f>
        <v>82</v>
      </c>
      <c r="D82" s="189"/>
      <c r="E82" s="59">
        <f t="shared" si="11"/>
        <v>10</v>
      </c>
      <c r="F82" s="70">
        <f t="shared" si="12"/>
        <v>9</v>
      </c>
      <c r="G82" s="71">
        <f t="shared" si="13"/>
        <v>43533</v>
      </c>
      <c r="H82" s="84" t="s">
        <v>34</v>
      </c>
      <c r="I82" s="85"/>
      <c r="J82" s="86" t="s">
        <v>23</v>
      </c>
      <c r="K82" s="87"/>
      <c r="L82" s="88" t="s">
        <v>21</v>
      </c>
      <c r="M82" s="185"/>
      <c r="N82" s="67"/>
      <c r="O82" s="99" t="s">
        <v>83</v>
      </c>
      <c r="P82" s="97"/>
      <c r="Q82" s="97"/>
      <c r="R82" s="97"/>
      <c r="S82" s="97"/>
      <c r="T82" s="182"/>
      <c r="U82" s="182"/>
      <c r="V82" s="182"/>
      <c r="W82" s="182"/>
      <c r="X82" s="182"/>
      <c r="Y82" s="182"/>
      <c r="Z82" s="182"/>
      <c r="AA82" s="42">
        <f t="shared" si="14"/>
        <v>0</v>
      </c>
      <c r="AB82" s="42">
        <f t="shared" si="8"/>
        <v>0</v>
      </c>
      <c r="AC82" s="42">
        <f t="shared" si="9"/>
        <v>0</v>
      </c>
    </row>
    <row r="83" spans="1:29" ht="15" customHeight="1" thickTop="1" thickBot="1" x14ac:dyDescent="0.3">
      <c r="A83" s="5">
        <f t="shared" si="15"/>
        <v>43534</v>
      </c>
      <c r="B83" s="57">
        <f t="shared" si="10"/>
        <v>7</v>
      </c>
      <c r="C83" s="58">
        <f>ROW()</f>
        <v>83</v>
      </c>
      <c r="D83" s="189"/>
      <c r="E83" s="89">
        <f t="shared" si="11"/>
        <v>10</v>
      </c>
      <c r="F83" s="70">
        <f t="shared" si="12"/>
        <v>10</v>
      </c>
      <c r="G83" s="71">
        <f t="shared" si="13"/>
        <v>43534</v>
      </c>
      <c r="H83" s="72" t="s">
        <v>34</v>
      </c>
      <c r="I83" s="73"/>
      <c r="J83" s="74" t="s">
        <v>23</v>
      </c>
      <c r="K83" s="75"/>
      <c r="L83" s="76" t="s">
        <v>21</v>
      </c>
      <c r="M83" s="185"/>
      <c r="N83" s="67"/>
      <c r="O83" s="223" t="s">
        <v>102</v>
      </c>
      <c r="P83" s="97"/>
      <c r="Q83" s="97"/>
      <c r="R83" s="97"/>
      <c r="S83" s="97"/>
      <c r="T83" s="182"/>
      <c r="U83" s="182"/>
      <c r="V83" s="182"/>
      <c r="W83" s="182"/>
      <c r="X83" s="182"/>
      <c r="Y83" s="182"/>
      <c r="Z83" s="182"/>
      <c r="AA83" s="42">
        <f t="shared" si="14"/>
        <v>0</v>
      </c>
      <c r="AB83" s="42">
        <f t="shared" si="8"/>
        <v>0</v>
      </c>
      <c r="AC83" s="42">
        <f t="shared" si="9"/>
        <v>0</v>
      </c>
    </row>
    <row r="84" spans="1:29" ht="15" customHeight="1" thickTop="1" thickBot="1" x14ac:dyDescent="0.3">
      <c r="A84" s="5">
        <f t="shared" si="15"/>
        <v>43535</v>
      </c>
      <c r="B84" s="57">
        <f t="shared" si="10"/>
        <v>1</v>
      </c>
      <c r="C84" s="58">
        <f>ROW()</f>
        <v>84</v>
      </c>
      <c r="D84" s="189"/>
      <c r="E84" s="59">
        <f t="shared" si="11"/>
        <v>11</v>
      </c>
      <c r="F84" s="70">
        <f t="shared" si="12"/>
        <v>11</v>
      </c>
      <c r="G84" s="71">
        <f t="shared" si="13"/>
        <v>43535</v>
      </c>
      <c r="H84" s="72"/>
      <c r="I84" s="73"/>
      <c r="J84" s="74" t="s">
        <v>23</v>
      </c>
      <c r="K84" s="75"/>
      <c r="L84" s="76" t="s">
        <v>21</v>
      </c>
      <c r="M84" s="183">
        <f>COUNTIF(L84:L90,"SI")</f>
        <v>0</v>
      </c>
      <c r="N84" s="67"/>
      <c r="O84" s="83"/>
      <c r="P84" s="97"/>
      <c r="Q84" s="97"/>
      <c r="R84" s="97"/>
      <c r="S84" s="97"/>
      <c r="T84" s="182"/>
      <c r="U84" s="182"/>
      <c r="V84" s="182"/>
      <c r="W84" s="182"/>
      <c r="X84" s="182"/>
      <c r="Y84" s="182"/>
      <c r="Z84" s="182"/>
      <c r="AA84" s="42">
        <f t="shared" si="14"/>
        <v>0</v>
      </c>
      <c r="AB84" s="42">
        <f t="shared" si="8"/>
        <v>0</v>
      </c>
      <c r="AC84" s="42">
        <f t="shared" si="9"/>
        <v>0</v>
      </c>
    </row>
    <row r="85" spans="1:29" ht="15" customHeight="1" thickTop="1" thickBot="1" x14ac:dyDescent="0.3">
      <c r="A85" s="5">
        <f t="shared" si="15"/>
        <v>43536</v>
      </c>
      <c r="B85" s="57">
        <f t="shared" si="10"/>
        <v>2</v>
      </c>
      <c r="C85" s="58">
        <f>ROW()</f>
        <v>85</v>
      </c>
      <c r="D85" s="189"/>
      <c r="E85" s="59">
        <f t="shared" si="11"/>
        <v>11</v>
      </c>
      <c r="F85" s="70">
        <f t="shared" si="12"/>
        <v>12</v>
      </c>
      <c r="G85" s="71">
        <f t="shared" si="13"/>
        <v>43536</v>
      </c>
      <c r="H85" s="72"/>
      <c r="I85" s="73"/>
      <c r="J85" s="74" t="s">
        <v>23</v>
      </c>
      <c r="K85" s="75"/>
      <c r="L85" s="76" t="s">
        <v>21</v>
      </c>
      <c r="M85" s="185"/>
      <c r="N85" s="67"/>
      <c r="O85" s="83"/>
      <c r="P85" s="97"/>
      <c r="Q85" s="97"/>
      <c r="R85" s="97"/>
      <c r="S85" s="97"/>
      <c r="T85" s="182">
        <f>COUNTIF(H85:H91,"")</f>
        <v>5</v>
      </c>
      <c r="U85" s="182">
        <f>T85*7</f>
        <v>35</v>
      </c>
      <c r="V85" s="182">
        <f>$V$11*T85</f>
        <v>42</v>
      </c>
      <c r="W85" s="182">
        <f>V85-INT(V85)</f>
        <v>0</v>
      </c>
      <c r="X85" s="182">
        <f>SUM(AA85:AA91)</f>
        <v>0</v>
      </c>
      <c r="Y85" s="182">
        <f>X85-INT(X85)</f>
        <v>0</v>
      </c>
      <c r="Z85" s="182" t="str">
        <f>IF(X85&lt;V85,IF(X85&gt;U85,"SI","NO"),"NO")</f>
        <v>NO</v>
      </c>
      <c r="AA85" s="42">
        <f t="shared" si="14"/>
        <v>0</v>
      </c>
      <c r="AB85" s="42">
        <f t="shared" si="8"/>
        <v>0</v>
      </c>
      <c r="AC85" s="42">
        <f t="shared" si="9"/>
        <v>0</v>
      </c>
    </row>
    <row r="86" spans="1:29" ht="15" customHeight="1" thickTop="1" thickBot="1" x14ac:dyDescent="0.3">
      <c r="A86" s="5">
        <f t="shared" si="15"/>
        <v>43537</v>
      </c>
      <c r="B86" s="57">
        <f t="shared" si="10"/>
        <v>3</v>
      </c>
      <c r="C86" s="58">
        <f>ROW()</f>
        <v>86</v>
      </c>
      <c r="D86" s="189"/>
      <c r="E86" s="59">
        <f t="shared" si="11"/>
        <v>11</v>
      </c>
      <c r="F86" s="70">
        <f t="shared" si="12"/>
        <v>13</v>
      </c>
      <c r="G86" s="71">
        <f t="shared" si="13"/>
        <v>43537</v>
      </c>
      <c r="H86" s="72"/>
      <c r="I86" s="73"/>
      <c r="J86" s="74" t="s">
        <v>23</v>
      </c>
      <c r="K86" s="75"/>
      <c r="L86" s="76" t="s">
        <v>21</v>
      </c>
      <c r="M86" s="185"/>
      <c r="N86" s="67"/>
      <c r="O86" s="83"/>
      <c r="P86" s="97"/>
      <c r="Q86" s="97"/>
      <c r="R86" s="97"/>
      <c r="S86" s="97"/>
      <c r="T86" s="182"/>
      <c r="U86" s="182"/>
      <c r="V86" s="182"/>
      <c r="W86" s="182"/>
      <c r="X86" s="182"/>
      <c r="Y86" s="182"/>
      <c r="Z86" s="182"/>
      <c r="AA86" s="42">
        <f t="shared" si="14"/>
        <v>0</v>
      </c>
      <c r="AB86" s="42">
        <f t="shared" si="8"/>
        <v>0</v>
      </c>
      <c r="AC86" s="42">
        <f t="shared" si="9"/>
        <v>0</v>
      </c>
    </row>
    <row r="87" spans="1:29" ht="15" customHeight="1" thickTop="1" thickBot="1" x14ac:dyDescent="0.3">
      <c r="A87" s="5">
        <f t="shared" si="15"/>
        <v>43538</v>
      </c>
      <c r="B87" s="57">
        <f t="shared" si="10"/>
        <v>4</v>
      </c>
      <c r="C87" s="58">
        <f>ROW()</f>
        <v>87</v>
      </c>
      <c r="D87" s="189"/>
      <c r="E87" s="59">
        <f t="shared" si="11"/>
        <v>11</v>
      </c>
      <c r="F87" s="70">
        <f t="shared" si="12"/>
        <v>14</v>
      </c>
      <c r="G87" s="71">
        <f t="shared" si="13"/>
        <v>43538</v>
      </c>
      <c r="H87" s="72"/>
      <c r="I87" s="73"/>
      <c r="J87" s="74" t="s">
        <v>23</v>
      </c>
      <c r="K87" s="75"/>
      <c r="L87" s="76" t="s">
        <v>21</v>
      </c>
      <c r="M87" s="185"/>
      <c r="N87" s="67"/>
      <c r="O87" s="83"/>
      <c r="P87" s="97"/>
      <c r="Q87" s="97"/>
      <c r="R87" s="97"/>
      <c r="S87" s="97"/>
      <c r="T87" s="182"/>
      <c r="U87" s="182"/>
      <c r="V87" s="182"/>
      <c r="W87" s="182"/>
      <c r="X87" s="182"/>
      <c r="Y87" s="182"/>
      <c r="Z87" s="182"/>
      <c r="AA87" s="42">
        <f t="shared" si="14"/>
        <v>0</v>
      </c>
      <c r="AB87" s="42">
        <f t="shared" si="8"/>
        <v>0</v>
      </c>
      <c r="AC87" s="42">
        <f t="shared" si="9"/>
        <v>0</v>
      </c>
    </row>
    <row r="88" spans="1:29" ht="15" customHeight="1" thickTop="1" thickBot="1" x14ac:dyDescent="0.3">
      <c r="A88" s="5">
        <f t="shared" si="15"/>
        <v>43539</v>
      </c>
      <c r="B88" s="57">
        <f t="shared" si="10"/>
        <v>5</v>
      </c>
      <c r="C88" s="58">
        <f>ROW()</f>
        <v>88</v>
      </c>
      <c r="D88" s="189"/>
      <c r="E88" s="59">
        <f t="shared" si="11"/>
        <v>11</v>
      </c>
      <c r="F88" s="70">
        <f t="shared" si="12"/>
        <v>15</v>
      </c>
      <c r="G88" s="71">
        <f t="shared" si="13"/>
        <v>43539</v>
      </c>
      <c r="H88" s="78"/>
      <c r="I88" s="79"/>
      <c r="J88" s="80" t="s">
        <v>23</v>
      </c>
      <c r="K88" s="81"/>
      <c r="L88" s="82" t="s">
        <v>21</v>
      </c>
      <c r="M88" s="185"/>
      <c r="N88" s="67"/>
      <c r="O88" s="83"/>
      <c r="P88" s="97"/>
      <c r="Q88" s="97"/>
      <c r="R88" s="97"/>
      <c r="S88" s="97"/>
      <c r="T88" s="182"/>
      <c r="U88" s="182"/>
      <c r="V88" s="182"/>
      <c r="W88" s="182"/>
      <c r="X88" s="182"/>
      <c r="Y88" s="182"/>
      <c r="Z88" s="182"/>
      <c r="AA88" s="42">
        <f t="shared" si="14"/>
        <v>0</v>
      </c>
      <c r="AB88" s="42">
        <f t="shared" si="8"/>
        <v>0</v>
      </c>
      <c r="AC88" s="42">
        <f t="shared" si="9"/>
        <v>0</v>
      </c>
    </row>
    <row r="89" spans="1:29" ht="15" customHeight="1" thickTop="1" thickBot="1" x14ac:dyDescent="0.3">
      <c r="A89" s="5">
        <f t="shared" si="15"/>
        <v>43540</v>
      </c>
      <c r="B89" s="57">
        <f t="shared" si="10"/>
        <v>6</v>
      </c>
      <c r="C89" s="58">
        <f>ROW()</f>
        <v>89</v>
      </c>
      <c r="D89" s="189"/>
      <c r="E89" s="59">
        <f t="shared" si="11"/>
        <v>11</v>
      </c>
      <c r="F89" s="70">
        <f t="shared" si="12"/>
        <v>16</v>
      </c>
      <c r="G89" s="71">
        <f t="shared" si="13"/>
        <v>43540</v>
      </c>
      <c r="H89" s="84" t="s">
        <v>34</v>
      </c>
      <c r="I89" s="85"/>
      <c r="J89" s="86" t="s">
        <v>23</v>
      </c>
      <c r="K89" s="87"/>
      <c r="L89" s="88" t="s">
        <v>21</v>
      </c>
      <c r="M89" s="185"/>
      <c r="N89" s="67"/>
      <c r="O89" s="83"/>
      <c r="P89" s="97"/>
      <c r="Q89" s="97"/>
      <c r="R89" s="97"/>
      <c r="S89" s="97"/>
      <c r="T89" s="182"/>
      <c r="U89" s="182"/>
      <c r="V89" s="182"/>
      <c r="W89" s="182"/>
      <c r="X89" s="182"/>
      <c r="Y89" s="182"/>
      <c r="Z89" s="182"/>
      <c r="AA89" s="42">
        <f t="shared" si="14"/>
        <v>0</v>
      </c>
      <c r="AB89" s="42">
        <f t="shared" si="8"/>
        <v>0</v>
      </c>
      <c r="AC89" s="42">
        <f t="shared" si="9"/>
        <v>0</v>
      </c>
    </row>
    <row r="90" spans="1:29" ht="15" customHeight="1" thickTop="1" thickBot="1" x14ac:dyDescent="0.3">
      <c r="A90" s="5">
        <f t="shared" si="15"/>
        <v>43541</v>
      </c>
      <c r="B90" s="57">
        <f t="shared" si="10"/>
        <v>7</v>
      </c>
      <c r="C90" s="58">
        <f>ROW()</f>
        <v>90</v>
      </c>
      <c r="D90" s="189"/>
      <c r="E90" s="89">
        <f t="shared" si="11"/>
        <v>11</v>
      </c>
      <c r="F90" s="70">
        <f t="shared" si="12"/>
        <v>17</v>
      </c>
      <c r="G90" s="71">
        <f t="shared" si="13"/>
        <v>43541</v>
      </c>
      <c r="H90" s="72" t="s">
        <v>34</v>
      </c>
      <c r="I90" s="73"/>
      <c r="J90" s="74" t="s">
        <v>23</v>
      </c>
      <c r="K90" s="75"/>
      <c r="L90" s="76" t="s">
        <v>21</v>
      </c>
      <c r="M90" s="185"/>
      <c r="N90" s="67"/>
      <c r="O90" s="83"/>
      <c r="P90" s="97"/>
      <c r="Q90" s="97"/>
      <c r="R90" s="97"/>
      <c r="S90" s="97"/>
      <c r="T90" s="182"/>
      <c r="U90" s="182"/>
      <c r="V90" s="182"/>
      <c r="W90" s="182"/>
      <c r="X90" s="182"/>
      <c r="Y90" s="182"/>
      <c r="Z90" s="182"/>
      <c r="AA90" s="42">
        <f t="shared" si="14"/>
        <v>0</v>
      </c>
      <c r="AB90" s="42">
        <f t="shared" si="8"/>
        <v>0</v>
      </c>
      <c r="AC90" s="42">
        <f t="shared" si="9"/>
        <v>0</v>
      </c>
    </row>
    <row r="91" spans="1:29" ht="15" customHeight="1" thickTop="1" thickBot="1" x14ac:dyDescent="0.3">
      <c r="A91" s="5">
        <f t="shared" si="15"/>
        <v>43542</v>
      </c>
      <c r="B91" s="57">
        <f t="shared" si="10"/>
        <v>1</v>
      </c>
      <c r="C91" s="58">
        <f>ROW()</f>
        <v>91</v>
      </c>
      <c r="D91" s="189"/>
      <c r="E91" s="59">
        <f t="shared" si="11"/>
        <v>12</v>
      </c>
      <c r="F91" s="70">
        <f t="shared" si="12"/>
        <v>18</v>
      </c>
      <c r="G91" s="71">
        <f t="shared" si="13"/>
        <v>43542</v>
      </c>
      <c r="H91" s="72"/>
      <c r="I91" s="73"/>
      <c r="J91" s="74" t="s">
        <v>23</v>
      </c>
      <c r="K91" s="75"/>
      <c r="L91" s="76" t="s">
        <v>21</v>
      </c>
      <c r="M91" s="183">
        <f>COUNTIF(L91:L97,"SI")</f>
        <v>0</v>
      </c>
      <c r="N91" s="67"/>
      <c r="O91" s="83"/>
      <c r="P91" s="97"/>
      <c r="Q91" s="97"/>
      <c r="R91" s="97"/>
      <c r="S91" s="97"/>
      <c r="T91" s="182"/>
      <c r="U91" s="182"/>
      <c r="V91" s="182"/>
      <c r="W91" s="182"/>
      <c r="X91" s="182"/>
      <c r="Y91" s="182"/>
      <c r="Z91" s="182"/>
      <c r="AA91" s="42">
        <f t="shared" si="14"/>
        <v>0</v>
      </c>
      <c r="AB91" s="42">
        <f t="shared" si="8"/>
        <v>0</v>
      </c>
      <c r="AC91" s="42">
        <f t="shared" si="9"/>
        <v>0</v>
      </c>
    </row>
    <row r="92" spans="1:29" ht="15" customHeight="1" thickTop="1" thickBot="1" x14ac:dyDescent="0.3">
      <c r="A92" s="5">
        <f t="shared" si="15"/>
        <v>43543</v>
      </c>
      <c r="B92" s="57">
        <f t="shared" si="10"/>
        <v>2</v>
      </c>
      <c r="C92" s="58">
        <f>ROW()</f>
        <v>92</v>
      </c>
      <c r="D92" s="189"/>
      <c r="E92" s="59">
        <f t="shared" si="11"/>
        <v>12</v>
      </c>
      <c r="F92" s="70">
        <f t="shared" si="12"/>
        <v>19</v>
      </c>
      <c r="G92" s="71">
        <f t="shared" si="13"/>
        <v>43543</v>
      </c>
      <c r="H92" s="72"/>
      <c r="I92" s="73"/>
      <c r="J92" s="74" t="s">
        <v>23</v>
      </c>
      <c r="K92" s="75"/>
      <c r="L92" s="76" t="s">
        <v>21</v>
      </c>
      <c r="M92" s="185"/>
      <c r="N92" s="67"/>
      <c r="O92" s="83"/>
      <c r="P92" s="97"/>
      <c r="Q92" s="97"/>
      <c r="R92" s="97"/>
      <c r="S92" s="97"/>
      <c r="T92" s="182">
        <f>COUNTIF(H92:H98,"")</f>
        <v>5</v>
      </c>
      <c r="U92" s="182">
        <f>T92*7</f>
        <v>35</v>
      </c>
      <c r="V92" s="182">
        <f>$V$11*T92</f>
        <v>42</v>
      </c>
      <c r="W92" s="182">
        <f>V92-INT(V92)</f>
        <v>0</v>
      </c>
      <c r="X92" s="182">
        <f>SUM(AA92:AA98)</f>
        <v>0</v>
      </c>
      <c r="Y92" s="182">
        <f>X92-INT(X92)</f>
        <v>0</v>
      </c>
      <c r="Z92" s="182" t="str">
        <f>IF(X92&lt;V92,IF(X92&gt;U92,"SI","NO"),"NO")</f>
        <v>NO</v>
      </c>
      <c r="AA92" s="42">
        <f t="shared" si="14"/>
        <v>0</v>
      </c>
      <c r="AB92" s="42">
        <f t="shared" si="8"/>
        <v>0</v>
      </c>
      <c r="AC92" s="42">
        <f t="shared" si="9"/>
        <v>0</v>
      </c>
    </row>
    <row r="93" spans="1:29" ht="15" customHeight="1" thickTop="1" thickBot="1" x14ac:dyDescent="0.3">
      <c r="A93" s="5">
        <f t="shared" si="15"/>
        <v>43544</v>
      </c>
      <c r="B93" s="57">
        <f t="shared" si="10"/>
        <v>3</v>
      </c>
      <c r="C93" s="58">
        <f>ROW()</f>
        <v>93</v>
      </c>
      <c r="D93" s="189"/>
      <c r="E93" s="59">
        <f t="shared" si="11"/>
        <v>12</v>
      </c>
      <c r="F93" s="70">
        <f t="shared" si="12"/>
        <v>20</v>
      </c>
      <c r="G93" s="71">
        <f t="shared" si="13"/>
        <v>43544</v>
      </c>
      <c r="H93" s="72"/>
      <c r="I93" s="73"/>
      <c r="J93" s="74" t="s">
        <v>23</v>
      </c>
      <c r="K93" s="75"/>
      <c r="L93" s="76" t="s">
        <v>21</v>
      </c>
      <c r="M93" s="185"/>
      <c r="N93" s="67"/>
      <c r="O93" s="83"/>
      <c r="P93" s="97"/>
      <c r="Q93" s="97"/>
      <c r="R93" s="97"/>
      <c r="S93" s="97"/>
      <c r="T93" s="182"/>
      <c r="U93" s="182"/>
      <c r="V93" s="182"/>
      <c r="W93" s="182"/>
      <c r="X93" s="182"/>
      <c r="Y93" s="182"/>
      <c r="Z93" s="182"/>
      <c r="AA93" s="42">
        <f t="shared" si="14"/>
        <v>0</v>
      </c>
      <c r="AB93" s="42">
        <f t="shared" si="8"/>
        <v>0</v>
      </c>
      <c r="AC93" s="42">
        <f t="shared" si="9"/>
        <v>0</v>
      </c>
    </row>
    <row r="94" spans="1:29" ht="15" customHeight="1" thickTop="1" thickBot="1" x14ac:dyDescent="0.3">
      <c r="A94" s="5">
        <f t="shared" si="15"/>
        <v>43545</v>
      </c>
      <c r="B94" s="57">
        <f t="shared" si="10"/>
        <v>4</v>
      </c>
      <c r="C94" s="58">
        <f>ROW()</f>
        <v>94</v>
      </c>
      <c r="D94" s="189"/>
      <c r="E94" s="59">
        <f t="shared" si="11"/>
        <v>12</v>
      </c>
      <c r="F94" s="70">
        <f t="shared" si="12"/>
        <v>21</v>
      </c>
      <c r="G94" s="71">
        <f t="shared" si="13"/>
        <v>43545</v>
      </c>
      <c r="H94" s="72"/>
      <c r="I94" s="73"/>
      <c r="J94" s="74" t="s">
        <v>23</v>
      </c>
      <c r="K94" s="75"/>
      <c r="L94" s="76" t="s">
        <v>21</v>
      </c>
      <c r="M94" s="185"/>
      <c r="N94" s="67"/>
      <c r="O94" s="83"/>
      <c r="P94" s="97"/>
      <c r="Q94" s="97"/>
      <c r="R94" s="97"/>
      <c r="S94" s="97"/>
      <c r="T94" s="182"/>
      <c r="U94" s="182"/>
      <c r="V94" s="182"/>
      <c r="W94" s="182"/>
      <c r="X94" s="182"/>
      <c r="Y94" s="182"/>
      <c r="Z94" s="182"/>
      <c r="AA94" s="42">
        <f t="shared" si="14"/>
        <v>0</v>
      </c>
      <c r="AB94" s="42">
        <f t="shared" si="8"/>
        <v>0</v>
      </c>
      <c r="AC94" s="42">
        <f t="shared" si="9"/>
        <v>0</v>
      </c>
    </row>
    <row r="95" spans="1:29" ht="15" customHeight="1" thickTop="1" thickBot="1" x14ac:dyDescent="0.3">
      <c r="A95" s="5">
        <f t="shared" si="15"/>
        <v>43546</v>
      </c>
      <c r="B95" s="57">
        <f t="shared" si="10"/>
        <v>5</v>
      </c>
      <c r="C95" s="58">
        <f>ROW()</f>
        <v>95</v>
      </c>
      <c r="D95" s="189"/>
      <c r="E95" s="59">
        <f t="shared" si="11"/>
        <v>12</v>
      </c>
      <c r="F95" s="70">
        <f t="shared" si="12"/>
        <v>22</v>
      </c>
      <c r="G95" s="71">
        <f t="shared" si="13"/>
        <v>43546</v>
      </c>
      <c r="H95" s="78"/>
      <c r="I95" s="79"/>
      <c r="J95" s="80" t="s">
        <v>23</v>
      </c>
      <c r="K95" s="81"/>
      <c r="L95" s="82" t="s">
        <v>21</v>
      </c>
      <c r="M95" s="185"/>
      <c r="N95" s="67"/>
      <c r="O95" s="83"/>
      <c r="P95" s="97"/>
      <c r="Q95" s="97"/>
      <c r="R95" s="97"/>
      <c r="S95" s="97"/>
      <c r="T95" s="182"/>
      <c r="U95" s="182"/>
      <c r="V95" s="182"/>
      <c r="W95" s="182"/>
      <c r="X95" s="182"/>
      <c r="Y95" s="182"/>
      <c r="Z95" s="182"/>
      <c r="AA95" s="42">
        <f t="shared" si="14"/>
        <v>0</v>
      </c>
      <c r="AB95" s="42">
        <f t="shared" si="8"/>
        <v>0</v>
      </c>
      <c r="AC95" s="42">
        <f t="shared" si="9"/>
        <v>0</v>
      </c>
    </row>
    <row r="96" spans="1:29" ht="15" customHeight="1" thickTop="1" thickBot="1" x14ac:dyDescent="0.3">
      <c r="A96" s="5">
        <f t="shared" si="15"/>
        <v>43547</v>
      </c>
      <c r="B96" s="57">
        <f t="shared" si="10"/>
        <v>6</v>
      </c>
      <c r="C96" s="58">
        <f>ROW()</f>
        <v>96</v>
      </c>
      <c r="D96" s="189"/>
      <c r="E96" s="59">
        <f t="shared" si="11"/>
        <v>12</v>
      </c>
      <c r="F96" s="70">
        <f t="shared" si="12"/>
        <v>23</v>
      </c>
      <c r="G96" s="71">
        <f t="shared" si="13"/>
        <v>43547</v>
      </c>
      <c r="H96" s="84" t="s">
        <v>34</v>
      </c>
      <c r="I96" s="85"/>
      <c r="J96" s="86" t="s">
        <v>23</v>
      </c>
      <c r="K96" s="87"/>
      <c r="L96" s="88" t="s">
        <v>21</v>
      </c>
      <c r="M96" s="185"/>
      <c r="N96" s="67"/>
      <c r="O96" s="83"/>
      <c r="P96" s="97"/>
      <c r="Q96" s="97"/>
      <c r="R96" s="97"/>
      <c r="S96" s="97"/>
      <c r="T96" s="182"/>
      <c r="U96" s="182"/>
      <c r="V96" s="182"/>
      <c r="W96" s="182"/>
      <c r="X96" s="182"/>
      <c r="Y96" s="182"/>
      <c r="Z96" s="182"/>
      <c r="AA96" s="42">
        <f t="shared" si="14"/>
        <v>0</v>
      </c>
      <c r="AB96" s="42">
        <f t="shared" si="8"/>
        <v>0</v>
      </c>
      <c r="AC96" s="42">
        <f t="shared" si="9"/>
        <v>0</v>
      </c>
    </row>
    <row r="97" spans="1:29" ht="15" customHeight="1" thickTop="1" thickBot="1" x14ac:dyDescent="0.3">
      <c r="A97" s="5">
        <f t="shared" si="15"/>
        <v>43548</v>
      </c>
      <c r="B97" s="57">
        <f t="shared" si="10"/>
        <v>7</v>
      </c>
      <c r="C97" s="58">
        <f>ROW()</f>
        <v>97</v>
      </c>
      <c r="D97" s="189"/>
      <c r="E97" s="89">
        <f t="shared" si="11"/>
        <v>12</v>
      </c>
      <c r="F97" s="70">
        <f t="shared" si="12"/>
        <v>24</v>
      </c>
      <c r="G97" s="71">
        <f t="shared" si="13"/>
        <v>43548</v>
      </c>
      <c r="H97" s="72" t="s">
        <v>34</v>
      </c>
      <c r="I97" s="73"/>
      <c r="J97" s="74" t="s">
        <v>23</v>
      </c>
      <c r="K97" s="75"/>
      <c r="L97" s="76" t="s">
        <v>21</v>
      </c>
      <c r="M97" s="185"/>
      <c r="N97" s="67"/>
      <c r="O97" s="83"/>
      <c r="P97" s="97"/>
      <c r="Q97" s="97"/>
      <c r="R97" s="97"/>
      <c r="S97" s="97"/>
      <c r="T97" s="182"/>
      <c r="U97" s="182"/>
      <c r="V97" s="182"/>
      <c r="W97" s="182"/>
      <c r="X97" s="182"/>
      <c r="Y97" s="182"/>
      <c r="Z97" s="182"/>
      <c r="AA97" s="42">
        <f t="shared" si="14"/>
        <v>0</v>
      </c>
      <c r="AB97" s="42">
        <f t="shared" si="8"/>
        <v>0</v>
      </c>
      <c r="AC97" s="42">
        <f t="shared" si="9"/>
        <v>0</v>
      </c>
    </row>
    <row r="98" spans="1:29" ht="15" customHeight="1" thickTop="1" thickBot="1" x14ac:dyDescent="0.3">
      <c r="A98" s="5">
        <f t="shared" si="15"/>
        <v>43549</v>
      </c>
      <c r="B98" s="57">
        <f t="shared" si="10"/>
        <v>1</v>
      </c>
      <c r="C98" s="58">
        <f>ROW()</f>
        <v>98</v>
      </c>
      <c r="D98" s="189"/>
      <c r="E98" s="59">
        <f t="shared" si="11"/>
        <v>13</v>
      </c>
      <c r="F98" s="70">
        <f t="shared" si="12"/>
        <v>25</v>
      </c>
      <c r="G98" s="71">
        <f t="shared" si="13"/>
        <v>43549</v>
      </c>
      <c r="H98" s="72"/>
      <c r="I98" s="73"/>
      <c r="J98" s="74" t="s">
        <v>23</v>
      </c>
      <c r="K98" s="75"/>
      <c r="L98" s="76" t="s">
        <v>21</v>
      </c>
      <c r="M98" s="183">
        <f>COUNTIF(L98:L104,"SI")</f>
        <v>0</v>
      </c>
      <c r="N98" s="67"/>
      <c r="O98" s="83"/>
      <c r="P98" s="97"/>
      <c r="Q98" s="97"/>
      <c r="R98" s="97"/>
      <c r="S98" s="97"/>
      <c r="T98" s="182"/>
      <c r="U98" s="182"/>
      <c r="V98" s="182"/>
      <c r="W98" s="182"/>
      <c r="X98" s="182"/>
      <c r="Y98" s="182"/>
      <c r="Z98" s="182"/>
      <c r="AA98" s="42">
        <f t="shared" si="14"/>
        <v>0</v>
      </c>
      <c r="AB98" s="42">
        <f t="shared" si="8"/>
        <v>0</v>
      </c>
      <c r="AC98" s="42">
        <f t="shared" si="9"/>
        <v>0</v>
      </c>
    </row>
    <row r="99" spans="1:29" ht="15" customHeight="1" thickTop="1" thickBot="1" x14ac:dyDescent="0.3">
      <c r="A99" s="5">
        <f t="shared" si="15"/>
        <v>43550</v>
      </c>
      <c r="B99" s="57">
        <f t="shared" si="10"/>
        <v>2</v>
      </c>
      <c r="C99" s="58">
        <f>ROW()</f>
        <v>99</v>
      </c>
      <c r="D99" s="189"/>
      <c r="E99" s="59">
        <f t="shared" si="11"/>
        <v>13</v>
      </c>
      <c r="F99" s="70">
        <f t="shared" si="12"/>
        <v>26</v>
      </c>
      <c r="G99" s="71">
        <f t="shared" si="13"/>
        <v>43550</v>
      </c>
      <c r="H99" s="72"/>
      <c r="I99" s="73"/>
      <c r="J99" s="74" t="s">
        <v>23</v>
      </c>
      <c r="K99" s="75"/>
      <c r="L99" s="76" t="s">
        <v>21</v>
      </c>
      <c r="M99" s="185"/>
      <c r="N99" s="67"/>
      <c r="O99" s="83"/>
      <c r="P99" s="97"/>
      <c r="Q99" s="97"/>
      <c r="R99" s="97"/>
      <c r="S99" s="97"/>
      <c r="T99" s="182">
        <f>COUNTIF(H99:H105,"")</f>
        <v>5</v>
      </c>
      <c r="U99" s="182">
        <f>T99*7</f>
        <v>35</v>
      </c>
      <c r="V99" s="182">
        <f>$V$11*T99</f>
        <v>42</v>
      </c>
      <c r="W99" s="182">
        <f>V99-INT(V99)</f>
        <v>0</v>
      </c>
      <c r="X99" s="182">
        <f>SUM(AA99:AA105)</f>
        <v>0</v>
      </c>
      <c r="Y99" s="182">
        <f>X99-INT(X99)</f>
        <v>0</v>
      </c>
      <c r="Z99" s="182" t="str">
        <f>IF(X99&lt;V99,IF(X99&gt;U99,"SI","NO"),"NO")</f>
        <v>NO</v>
      </c>
      <c r="AA99" s="42">
        <f t="shared" si="14"/>
        <v>0</v>
      </c>
      <c r="AB99" s="42">
        <f t="shared" si="8"/>
        <v>0</v>
      </c>
      <c r="AC99" s="42">
        <f t="shared" si="9"/>
        <v>0</v>
      </c>
    </row>
    <row r="100" spans="1:29" ht="15" customHeight="1" thickTop="1" thickBot="1" x14ac:dyDescent="0.3">
      <c r="A100" s="5">
        <f t="shared" si="15"/>
        <v>43551</v>
      </c>
      <c r="B100" s="57">
        <f t="shared" si="10"/>
        <v>3</v>
      </c>
      <c r="C100" s="58">
        <f>ROW()</f>
        <v>100</v>
      </c>
      <c r="D100" s="189"/>
      <c r="E100" s="59">
        <f t="shared" si="11"/>
        <v>13</v>
      </c>
      <c r="F100" s="70">
        <f t="shared" si="12"/>
        <v>27</v>
      </c>
      <c r="G100" s="71">
        <f t="shared" si="13"/>
        <v>43551</v>
      </c>
      <c r="H100" s="72"/>
      <c r="I100" s="73"/>
      <c r="J100" s="74" t="s">
        <v>23</v>
      </c>
      <c r="K100" s="75"/>
      <c r="L100" s="76" t="s">
        <v>21</v>
      </c>
      <c r="M100" s="185"/>
      <c r="N100" s="67"/>
      <c r="O100" s="83"/>
      <c r="P100" s="97"/>
      <c r="Q100" s="97"/>
      <c r="R100" s="97"/>
      <c r="S100" s="97"/>
      <c r="T100" s="182"/>
      <c r="U100" s="182"/>
      <c r="V100" s="182"/>
      <c r="W100" s="182"/>
      <c r="X100" s="182"/>
      <c r="Y100" s="182"/>
      <c r="Z100" s="182"/>
      <c r="AA100" s="42">
        <f t="shared" si="14"/>
        <v>0</v>
      </c>
      <c r="AB100" s="42">
        <f t="shared" si="8"/>
        <v>0</v>
      </c>
      <c r="AC100" s="42">
        <f t="shared" si="9"/>
        <v>0</v>
      </c>
    </row>
    <row r="101" spans="1:29" ht="15" customHeight="1" thickTop="1" thickBot="1" x14ac:dyDescent="0.3">
      <c r="A101" s="5">
        <f t="shared" si="15"/>
        <v>43552</v>
      </c>
      <c r="B101" s="57">
        <f t="shared" si="10"/>
        <v>4</v>
      </c>
      <c r="C101" s="58">
        <f>ROW()</f>
        <v>101</v>
      </c>
      <c r="D101" s="189"/>
      <c r="E101" s="59">
        <f t="shared" si="11"/>
        <v>13</v>
      </c>
      <c r="F101" s="70">
        <f t="shared" si="12"/>
        <v>28</v>
      </c>
      <c r="G101" s="71">
        <f t="shared" si="13"/>
        <v>43552</v>
      </c>
      <c r="H101" s="72"/>
      <c r="I101" s="73"/>
      <c r="J101" s="74" t="s">
        <v>23</v>
      </c>
      <c r="K101" s="75"/>
      <c r="L101" s="76" t="s">
        <v>21</v>
      </c>
      <c r="M101" s="185"/>
      <c r="N101" s="67"/>
      <c r="O101" s="83"/>
      <c r="P101" s="97"/>
      <c r="Q101" s="97"/>
      <c r="R101" s="97"/>
      <c r="S101" s="97"/>
      <c r="T101" s="182"/>
      <c r="U101" s="182"/>
      <c r="V101" s="182"/>
      <c r="W101" s="182"/>
      <c r="X101" s="182"/>
      <c r="Y101" s="182"/>
      <c r="Z101" s="182"/>
      <c r="AA101" s="42">
        <f t="shared" si="14"/>
        <v>0</v>
      </c>
      <c r="AB101" s="42">
        <f t="shared" si="8"/>
        <v>0</v>
      </c>
      <c r="AC101" s="42">
        <f t="shared" si="9"/>
        <v>0</v>
      </c>
    </row>
    <row r="102" spans="1:29" ht="15" customHeight="1" thickTop="1" thickBot="1" x14ac:dyDescent="0.3">
      <c r="A102" s="5">
        <f t="shared" si="15"/>
        <v>43553</v>
      </c>
      <c r="B102" s="57">
        <f t="shared" si="10"/>
        <v>5</v>
      </c>
      <c r="C102" s="58">
        <f>ROW()</f>
        <v>102</v>
      </c>
      <c r="D102" s="189"/>
      <c r="E102" s="59">
        <f t="shared" si="11"/>
        <v>13</v>
      </c>
      <c r="F102" s="70">
        <f t="shared" si="12"/>
        <v>29</v>
      </c>
      <c r="G102" s="71">
        <f t="shared" si="13"/>
        <v>43553</v>
      </c>
      <c r="H102" s="78"/>
      <c r="I102" s="79"/>
      <c r="J102" s="80" t="s">
        <v>23</v>
      </c>
      <c r="K102" s="81"/>
      <c r="L102" s="82" t="s">
        <v>21</v>
      </c>
      <c r="M102" s="185"/>
      <c r="N102" s="67"/>
      <c r="O102" s="83"/>
      <c r="P102" s="97"/>
      <c r="Q102" s="97"/>
      <c r="R102" s="97"/>
      <c r="S102" s="97"/>
      <c r="T102" s="182"/>
      <c r="U102" s="182"/>
      <c r="V102" s="182"/>
      <c r="W102" s="182"/>
      <c r="X102" s="182"/>
      <c r="Y102" s="182"/>
      <c r="Z102" s="182"/>
      <c r="AA102" s="42">
        <f t="shared" si="14"/>
        <v>0</v>
      </c>
      <c r="AB102" s="42">
        <f t="shared" si="8"/>
        <v>0</v>
      </c>
      <c r="AC102" s="42">
        <f t="shared" si="9"/>
        <v>0</v>
      </c>
    </row>
    <row r="103" spans="1:29" ht="15" customHeight="1" thickTop="1" thickBot="1" x14ac:dyDescent="0.3">
      <c r="A103" s="5">
        <f t="shared" si="15"/>
        <v>43554</v>
      </c>
      <c r="B103" s="57">
        <f t="shared" si="10"/>
        <v>6</v>
      </c>
      <c r="C103" s="58">
        <f>ROW()</f>
        <v>103</v>
      </c>
      <c r="D103" s="189"/>
      <c r="E103" s="59">
        <f t="shared" si="11"/>
        <v>13</v>
      </c>
      <c r="F103" s="70">
        <f t="shared" si="12"/>
        <v>30</v>
      </c>
      <c r="G103" s="71">
        <f t="shared" si="13"/>
        <v>43554</v>
      </c>
      <c r="H103" s="84" t="s">
        <v>34</v>
      </c>
      <c r="I103" s="85"/>
      <c r="J103" s="86" t="s">
        <v>23</v>
      </c>
      <c r="K103" s="87"/>
      <c r="L103" s="88" t="s">
        <v>21</v>
      </c>
      <c r="M103" s="185"/>
      <c r="N103" s="67"/>
      <c r="O103" s="83"/>
      <c r="P103" s="97"/>
      <c r="Q103" s="97"/>
      <c r="R103" s="97"/>
      <c r="S103" s="97"/>
      <c r="T103" s="182"/>
      <c r="U103" s="182"/>
      <c r="V103" s="182"/>
      <c r="W103" s="182"/>
      <c r="X103" s="182"/>
      <c r="Y103" s="182"/>
      <c r="Z103" s="182"/>
      <c r="AA103" s="42">
        <f t="shared" si="14"/>
        <v>0</v>
      </c>
      <c r="AB103" s="42">
        <f t="shared" si="8"/>
        <v>0</v>
      </c>
      <c r="AC103" s="42">
        <f t="shared" si="9"/>
        <v>0</v>
      </c>
    </row>
    <row r="104" spans="1:29" ht="15" customHeight="1" thickTop="1" thickBot="1" x14ac:dyDescent="0.3">
      <c r="A104" s="5">
        <f t="shared" si="15"/>
        <v>43555</v>
      </c>
      <c r="B104" s="57">
        <f t="shared" si="10"/>
        <v>7</v>
      </c>
      <c r="C104" s="58">
        <f>ROW()</f>
        <v>104</v>
      </c>
      <c r="D104" s="192"/>
      <c r="E104" s="89">
        <f t="shared" si="11"/>
        <v>13</v>
      </c>
      <c r="F104" s="70">
        <f t="shared" si="12"/>
        <v>31</v>
      </c>
      <c r="G104" s="71">
        <f t="shared" si="13"/>
        <v>43555</v>
      </c>
      <c r="H104" s="72" t="s">
        <v>34</v>
      </c>
      <c r="I104" s="73"/>
      <c r="J104" s="74" t="s">
        <v>23</v>
      </c>
      <c r="K104" s="75"/>
      <c r="L104" s="76" t="s">
        <v>21</v>
      </c>
      <c r="M104" s="185"/>
      <c r="N104" s="67"/>
      <c r="O104" s="83"/>
      <c r="P104" s="97"/>
      <c r="Q104" s="97"/>
      <c r="R104" s="97"/>
      <c r="S104" s="97"/>
      <c r="T104" s="182"/>
      <c r="U104" s="182"/>
      <c r="V104" s="182"/>
      <c r="W104" s="182"/>
      <c r="X104" s="182"/>
      <c r="Y104" s="182"/>
      <c r="Z104" s="182"/>
      <c r="AA104" s="42">
        <f t="shared" si="14"/>
        <v>0</v>
      </c>
      <c r="AB104" s="42">
        <f t="shared" si="8"/>
        <v>0</v>
      </c>
      <c r="AC104" s="42">
        <f t="shared" si="9"/>
        <v>0</v>
      </c>
    </row>
    <row r="105" spans="1:29" ht="15" customHeight="1" thickTop="1" thickBot="1" x14ac:dyDescent="0.3">
      <c r="A105" s="5">
        <f t="shared" si="15"/>
        <v>43556</v>
      </c>
      <c r="B105" s="57">
        <f t="shared" si="10"/>
        <v>1</v>
      </c>
      <c r="C105" s="58">
        <f>ROW()</f>
        <v>105</v>
      </c>
      <c r="D105" s="191" t="s">
        <v>56</v>
      </c>
      <c r="E105" s="59">
        <f t="shared" si="11"/>
        <v>14</v>
      </c>
      <c r="F105" s="70">
        <f t="shared" si="12"/>
        <v>1</v>
      </c>
      <c r="G105" s="71">
        <f t="shared" si="13"/>
        <v>43556</v>
      </c>
      <c r="H105" s="72"/>
      <c r="I105" s="73"/>
      <c r="J105" s="74" t="s">
        <v>23</v>
      </c>
      <c r="K105" s="75"/>
      <c r="L105" s="76" t="s">
        <v>21</v>
      </c>
      <c r="M105" s="183">
        <f>COUNTIF(L105:L111,"SI")</f>
        <v>0</v>
      </c>
      <c r="N105" s="67"/>
      <c r="O105" s="83"/>
      <c r="P105" s="97"/>
      <c r="Q105" s="97"/>
      <c r="R105" s="97"/>
      <c r="S105" s="97"/>
      <c r="T105" s="182"/>
      <c r="U105" s="182"/>
      <c r="V105" s="182"/>
      <c r="W105" s="182"/>
      <c r="X105" s="182"/>
      <c r="Y105" s="182"/>
      <c r="Z105" s="182"/>
      <c r="AA105" s="42">
        <f t="shared" si="14"/>
        <v>0</v>
      </c>
      <c r="AB105" s="42">
        <f t="shared" si="8"/>
        <v>0</v>
      </c>
      <c r="AC105" s="42">
        <f t="shared" si="9"/>
        <v>0</v>
      </c>
    </row>
    <row r="106" spans="1:29" ht="15" customHeight="1" thickTop="1" thickBot="1" x14ac:dyDescent="0.3">
      <c r="A106" s="5">
        <f t="shared" si="15"/>
        <v>43557</v>
      </c>
      <c r="B106" s="57">
        <f t="shared" si="10"/>
        <v>2</v>
      </c>
      <c r="C106" s="58">
        <f>ROW()</f>
        <v>106</v>
      </c>
      <c r="D106" s="186"/>
      <c r="E106" s="59">
        <f t="shared" si="11"/>
        <v>14</v>
      </c>
      <c r="F106" s="70">
        <f t="shared" si="12"/>
        <v>2</v>
      </c>
      <c r="G106" s="71">
        <f t="shared" si="13"/>
        <v>43557</v>
      </c>
      <c r="H106" s="72"/>
      <c r="I106" s="73"/>
      <c r="J106" s="74" t="s">
        <v>23</v>
      </c>
      <c r="K106" s="75"/>
      <c r="L106" s="76" t="s">
        <v>21</v>
      </c>
      <c r="M106" s="185"/>
      <c r="N106" s="67"/>
      <c r="O106" s="83"/>
      <c r="P106" s="97"/>
      <c r="Q106" s="97"/>
      <c r="R106" s="97"/>
      <c r="S106" s="97"/>
      <c r="T106" s="182">
        <f>COUNTIF(H106:H112,"")</f>
        <v>5</v>
      </c>
      <c r="U106" s="182">
        <f>T106*7</f>
        <v>35</v>
      </c>
      <c r="V106" s="182">
        <f>$V$11*T106</f>
        <v>42</v>
      </c>
      <c r="W106" s="182">
        <f>V106-INT(V106)</f>
        <v>0</v>
      </c>
      <c r="X106" s="182">
        <f>SUM(AA106:AA112)</f>
        <v>0</v>
      </c>
      <c r="Y106" s="182">
        <f>X106-INT(X106)</f>
        <v>0</v>
      </c>
      <c r="Z106" s="182" t="str">
        <f>IF(X106&lt;V106,IF(X106&gt;U106,"SI","NO"),"NO")</f>
        <v>NO</v>
      </c>
      <c r="AA106" s="42">
        <f t="shared" si="14"/>
        <v>0</v>
      </c>
      <c r="AB106" s="42">
        <f t="shared" si="8"/>
        <v>0</v>
      </c>
      <c r="AC106" s="42">
        <f t="shared" si="9"/>
        <v>0</v>
      </c>
    </row>
    <row r="107" spans="1:29" ht="15" customHeight="1" thickTop="1" thickBot="1" x14ac:dyDescent="0.3">
      <c r="A107" s="5">
        <f t="shared" si="15"/>
        <v>43558</v>
      </c>
      <c r="B107" s="57">
        <f t="shared" si="10"/>
        <v>3</v>
      </c>
      <c r="C107" s="58">
        <f>ROW()</f>
        <v>107</v>
      </c>
      <c r="D107" s="186"/>
      <c r="E107" s="59">
        <f t="shared" si="11"/>
        <v>14</v>
      </c>
      <c r="F107" s="70">
        <f t="shared" si="12"/>
        <v>3</v>
      </c>
      <c r="G107" s="71">
        <f t="shared" si="13"/>
        <v>43558</v>
      </c>
      <c r="H107" s="72"/>
      <c r="I107" s="73"/>
      <c r="J107" s="74" t="s">
        <v>23</v>
      </c>
      <c r="K107" s="75"/>
      <c r="L107" s="76" t="s">
        <v>21</v>
      </c>
      <c r="M107" s="185"/>
      <c r="N107" s="67"/>
      <c r="O107" s="83"/>
      <c r="P107" s="97"/>
      <c r="Q107" s="97"/>
      <c r="R107" s="97"/>
      <c r="S107" s="97"/>
      <c r="T107" s="182"/>
      <c r="U107" s="182"/>
      <c r="V107" s="182"/>
      <c r="W107" s="182"/>
      <c r="X107" s="182"/>
      <c r="Y107" s="182"/>
      <c r="Z107" s="182"/>
      <c r="AA107" s="42">
        <f t="shared" si="14"/>
        <v>0</v>
      </c>
      <c r="AB107" s="42">
        <f t="shared" si="8"/>
        <v>0</v>
      </c>
      <c r="AC107" s="42">
        <f t="shared" si="9"/>
        <v>0</v>
      </c>
    </row>
    <row r="108" spans="1:29" ht="15" customHeight="1" thickTop="1" thickBot="1" x14ac:dyDescent="0.3">
      <c r="A108" s="5">
        <f t="shared" si="15"/>
        <v>43559</v>
      </c>
      <c r="B108" s="57">
        <f t="shared" si="10"/>
        <v>4</v>
      </c>
      <c r="C108" s="58">
        <f>ROW()</f>
        <v>108</v>
      </c>
      <c r="D108" s="186"/>
      <c r="E108" s="59">
        <f t="shared" si="11"/>
        <v>14</v>
      </c>
      <c r="F108" s="70">
        <f t="shared" si="12"/>
        <v>4</v>
      </c>
      <c r="G108" s="71">
        <f t="shared" si="13"/>
        <v>43559</v>
      </c>
      <c r="H108" s="72"/>
      <c r="I108" s="73"/>
      <c r="J108" s="74" t="s">
        <v>23</v>
      </c>
      <c r="K108" s="75"/>
      <c r="L108" s="76" t="s">
        <v>21</v>
      </c>
      <c r="M108" s="185"/>
      <c r="N108" s="67"/>
      <c r="O108" s="83"/>
      <c r="P108" s="97"/>
      <c r="Q108" s="97"/>
      <c r="R108" s="97"/>
      <c r="S108" s="97"/>
      <c r="T108" s="182"/>
      <c r="U108" s="182"/>
      <c r="V108" s="182"/>
      <c r="W108" s="182"/>
      <c r="X108" s="182"/>
      <c r="Y108" s="182"/>
      <c r="Z108" s="182"/>
      <c r="AA108" s="42">
        <f t="shared" si="14"/>
        <v>0</v>
      </c>
      <c r="AB108" s="42">
        <f t="shared" si="8"/>
        <v>0</v>
      </c>
      <c r="AC108" s="42">
        <f t="shared" si="9"/>
        <v>0</v>
      </c>
    </row>
    <row r="109" spans="1:29" ht="15" customHeight="1" thickTop="1" thickBot="1" x14ac:dyDescent="0.3">
      <c r="A109" s="5">
        <f t="shared" si="15"/>
        <v>43560</v>
      </c>
      <c r="B109" s="57">
        <f t="shared" si="10"/>
        <v>5</v>
      </c>
      <c r="C109" s="58">
        <f>ROW()</f>
        <v>109</v>
      </c>
      <c r="D109" s="186"/>
      <c r="E109" s="59">
        <f t="shared" si="11"/>
        <v>14</v>
      </c>
      <c r="F109" s="70">
        <f t="shared" si="12"/>
        <v>5</v>
      </c>
      <c r="G109" s="71">
        <f t="shared" si="13"/>
        <v>43560</v>
      </c>
      <c r="H109" s="78"/>
      <c r="I109" s="79"/>
      <c r="J109" s="80" t="s">
        <v>23</v>
      </c>
      <c r="K109" s="81"/>
      <c r="L109" s="82" t="s">
        <v>21</v>
      </c>
      <c r="M109" s="185"/>
      <c r="N109" s="67"/>
      <c r="O109" s="83"/>
      <c r="P109" s="97"/>
      <c r="Q109" s="97"/>
      <c r="R109" s="97"/>
      <c r="S109" s="97"/>
      <c r="T109" s="182"/>
      <c r="U109" s="182"/>
      <c r="V109" s="182"/>
      <c r="W109" s="182"/>
      <c r="X109" s="182"/>
      <c r="Y109" s="182"/>
      <c r="Z109" s="182"/>
      <c r="AA109" s="42">
        <f t="shared" si="14"/>
        <v>0</v>
      </c>
      <c r="AB109" s="42">
        <f t="shared" si="8"/>
        <v>0</v>
      </c>
      <c r="AC109" s="42">
        <f t="shared" si="9"/>
        <v>0</v>
      </c>
    </row>
    <row r="110" spans="1:29" ht="15" customHeight="1" thickTop="1" thickBot="1" x14ac:dyDescent="0.3">
      <c r="A110" s="5">
        <f t="shared" si="15"/>
        <v>43561</v>
      </c>
      <c r="B110" s="57">
        <f t="shared" si="10"/>
        <v>6</v>
      </c>
      <c r="C110" s="58">
        <f>ROW()</f>
        <v>110</v>
      </c>
      <c r="D110" s="186"/>
      <c r="E110" s="59">
        <f t="shared" si="11"/>
        <v>14</v>
      </c>
      <c r="F110" s="70">
        <f t="shared" si="12"/>
        <v>6</v>
      </c>
      <c r="G110" s="71">
        <f t="shared" si="13"/>
        <v>43561</v>
      </c>
      <c r="H110" s="84" t="s">
        <v>34</v>
      </c>
      <c r="I110" s="85"/>
      <c r="J110" s="86" t="s">
        <v>23</v>
      </c>
      <c r="K110" s="87"/>
      <c r="L110" s="88" t="s">
        <v>21</v>
      </c>
      <c r="M110" s="185"/>
      <c r="N110" s="67"/>
      <c r="O110" s="83"/>
      <c r="P110" s="97"/>
      <c r="Q110" s="97"/>
      <c r="R110" s="97"/>
      <c r="S110" s="97"/>
      <c r="T110" s="182"/>
      <c r="U110" s="182"/>
      <c r="V110" s="182"/>
      <c r="W110" s="182"/>
      <c r="X110" s="182"/>
      <c r="Y110" s="182"/>
      <c r="Z110" s="182"/>
      <c r="AA110" s="42">
        <f t="shared" si="14"/>
        <v>0</v>
      </c>
      <c r="AB110" s="42">
        <f t="shared" si="8"/>
        <v>0</v>
      </c>
      <c r="AC110" s="42">
        <f t="shared" si="9"/>
        <v>0</v>
      </c>
    </row>
    <row r="111" spans="1:29" ht="15" customHeight="1" thickTop="1" thickBot="1" x14ac:dyDescent="0.3">
      <c r="A111" s="5">
        <f t="shared" si="15"/>
        <v>43562</v>
      </c>
      <c r="B111" s="57">
        <f t="shared" si="10"/>
        <v>7</v>
      </c>
      <c r="C111" s="58">
        <f>ROW()</f>
        <v>111</v>
      </c>
      <c r="D111" s="186"/>
      <c r="E111" s="89">
        <f t="shared" si="11"/>
        <v>14</v>
      </c>
      <c r="F111" s="70">
        <f t="shared" si="12"/>
        <v>7</v>
      </c>
      <c r="G111" s="71">
        <f t="shared" si="13"/>
        <v>43562</v>
      </c>
      <c r="H111" s="72" t="s">
        <v>34</v>
      </c>
      <c r="I111" s="73"/>
      <c r="J111" s="74" t="s">
        <v>23</v>
      </c>
      <c r="K111" s="75"/>
      <c r="L111" s="76" t="s">
        <v>21</v>
      </c>
      <c r="M111" s="185"/>
      <c r="N111" s="67"/>
      <c r="O111" s="83"/>
      <c r="P111" s="97"/>
      <c r="Q111" s="97"/>
      <c r="R111" s="97"/>
      <c r="S111" s="97"/>
      <c r="T111" s="182"/>
      <c r="U111" s="182"/>
      <c r="V111" s="182"/>
      <c r="W111" s="182"/>
      <c r="X111" s="182"/>
      <c r="Y111" s="182"/>
      <c r="Z111" s="182"/>
      <c r="AA111" s="42">
        <f t="shared" si="14"/>
        <v>0</v>
      </c>
      <c r="AB111" s="42">
        <f t="shared" si="8"/>
        <v>0</v>
      </c>
      <c r="AC111" s="42">
        <f t="shared" si="9"/>
        <v>0</v>
      </c>
    </row>
    <row r="112" spans="1:29" ht="15" customHeight="1" thickTop="1" thickBot="1" x14ac:dyDescent="0.3">
      <c r="A112" s="5">
        <f t="shared" si="15"/>
        <v>43563</v>
      </c>
      <c r="B112" s="57">
        <f t="shared" si="10"/>
        <v>1</v>
      </c>
      <c r="C112" s="58">
        <f>ROW()</f>
        <v>112</v>
      </c>
      <c r="D112" s="186"/>
      <c r="E112" s="59">
        <f t="shared" si="11"/>
        <v>15</v>
      </c>
      <c r="F112" s="70">
        <f t="shared" si="12"/>
        <v>8</v>
      </c>
      <c r="G112" s="71">
        <f t="shared" si="13"/>
        <v>43563</v>
      </c>
      <c r="H112" s="72"/>
      <c r="I112" s="73"/>
      <c r="J112" s="74" t="s">
        <v>23</v>
      </c>
      <c r="K112" s="75"/>
      <c r="L112" s="76" t="s">
        <v>21</v>
      </c>
      <c r="M112" s="183">
        <f>COUNTIF(L112:L118,"SI")</f>
        <v>0</v>
      </c>
      <c r="N112" s="67"/>
      <c r="O112" s="83"/>
      <c r="P112" s="97"/>
      <c r="Q112" s="97"/>
      <c r="R112" s="97"/>
      <c r="S112" s="97"/>
      <c r="T112" s="182"/>
      <c r="U112" s="182"/>
      <c r="V112" s="182"/>
      <c r="W112" s="182"/>
      <c r="X112" s="182"/>
      <c r="Y112" s="182"/>
      <c r="Z112" s="182"/>
      <c r="AA112" s="42">
        <f t="shared" si="14"/>
        <v>0</v>
      </c>
      <c r="AB112" s="42">
        <f t="shared" si="8"/>
        <v>0</v>
      </c>
      <c r="AC112" s="42">
        <f t="shared" si="9"/>
        <v>0</v>
      </c>
    </row>
    <row r="113" spans="1:29" ht="15" customHeight="1" thickTop="1" thickBot="1" x14ac:dyDescent="0.3">
      <c r="A113" s="5">
        <f t="shared" si="15"/>
        <v>43564</v>
      </c>
      <c r="B113" s="57">
        <f t="shared" si="10"/>
        <v>2</v>
      </c>
      <c r="C113" s="58">
        <f>ROW()</f>
        <v>113</v>
      </c>
      <c r="D113" s="186"/>
      <c r="E113" s="59">
        <f t="shared" si="11"/>
        <v>15</v>
      </c>
      <c r="F113" s="70">
        <f t="shared" si="12"/>
        <v>9</v>
      </c>
      <c r="G113" s="71">
        <f t="shared" si="13"/>
        <v>43564</v>
      </c>
      <c r="H113" s="72"/>
      <c r="I113" s="73"/>
      <c r="J113" s="74" t="s">
        <v>23</v>
      </c>
      <c r="K113" s="75"/>
      <c r="L113" s="76" t="s">
        <v>21</v>
      </c>
      <c r="M113" s="185"/>
      <c r="N113" s="67"/>
      <c r="O113" s="83"/>
      <c r="P113" s="97"/>
      <c r="Q113" s="97"/>
      <c r="R113" s="97"/>
      <c r="S113" s="97"/>
      <c r="T113" s="182">
        <f>COUNTIF(H113:H119,"")</f>
        <v>5</v>
      </c>
      <c r="U113" s="182">
        <f>T113*7</f>
        <v>35</v>
      </c>
      <c r="V113" s="182">
        <f>$V$11*T113</f>
        <v>42</v>
      </c>
      <c r="W113" s="182">
        <f>V113-INT(V113)</f>
        <v>0</v>
      </c>
      <c r="X113" s="182">
        <f>SUM(AA113:AA119)</f>
        <v>0</v>
      </c>
      <c r="Y113" s="182">
        <f>X113-INT(X113)</f>
        <v>0</v>
      </c>
      <c r="Z113" s="182" t="str">
        <f>IF(X113&lt;V113,IF(X113&gt;U113,"SI","NO"),"NO")</f>
        <v>NO</v>
      </c>
      <c r="AA113" s="42">
        <f t="shared" si="14"/>
        <v>0</v>
      </c>
      <c r="AB113" s="42">
        <f t="shared" si="8"/>
        <v>0</v>
      </c>
      <c r="AC113" s="42">
        <f t="shared" si="9"/>
        <v>0</v>
      </c>
    </row>
    <row r="114" spans="1:29" ht="15" customHeight="1" thickTop="1" thickBot="1" x14ac:dyDescent="0.3">
      <c r="A114" s="5">
        <f t="shared" si="15"/>
        <v>43565</v>
      </c>
      <c r="B114" s="57">
        <f t="shared" si="10"/>
        <v>3</v>
      </c>
      <c r="C114" s="58">
        <f>ROW()</f>
        <v>114</v>
      </c>
      <c r="D114" s="186"/>
      <c r="E114" s="59">
        <f t="shared" si="11"/>
        <v>15</v>
      </c>
      <c r="F114" s="70">
        <f t="shared" si="12"/>
        <v>10</v>
      </c>
      <c r="G114" s="71">
        <f t="shared" si="13"/>
        <v>43565</v>
      </c>
      <c r="H114" s="72"/>
      <c r="I114" s="73"/>
      <c r="J114" s="74" t="s">
        <v>23</v>
      </c>
      <c r="K114" s="75"/>
      <c r="L114" s="76" t="s">
        <v>21</v>
      </c>
      <c r="M114" s="185"/>
      <c r="N114" s="67"/>
      <c r="O114" s="83"/>
      <c r="P114" s="97"/>
      <c r="Q114" s="97"/>
      <c r="R114" s="97"/>
      <c r="S114" s="97"/>
      <c r="T114" s="182"/>
      <c r="U114" s="182"/>
      <c r="V114" s="182"/>
      <c r="W114" s="182"/>
      <c r="X114" s="182"/>
      <c r="Y114" s="182"/>
      <c r="Z114" s="182"/>
      <c r="AA114" s="42">
        <f t="shared" si="14"/>
        <v>0</v>
      </c>
      <c r="AB114" s="42">
        <f t="shared" si="8"/>
        <v>0</v>
      </c>
      <c r="AC114" s="42">
        <f t="shared" si="9"/>
        <v>0</v>
      </c>
    </row>
    <row r="115" spans="1:29" ht="15" customHeight="1" thickTop="1" thickBot="1" x14ac:dyDescent="0.3">
      <c r="A115" s="5">
        <f t="shared" si="15"/>
        <v>43566</v>
      </c>
      <c r="B115" s="57">
        <f t="shared" si="10"/>
        <v>4</v>
      </c>
      <c r="C115" s="58">
        <f>ROW()</f>
        <v>115</v>
      </c>
      <c r="D115" s="186"/>
      <c r="E115" s="59">
        <f t="shared" si="11"/>
        <v>15</v>
      </c>
      <c r="F115" s="70">
        <f t="shared" si="12"/>
        <v>11</v>
      </c>
      <c r="G115" s="71">
        <f t="shared" si="13"/>
        <v>43566</v>
      </c>
      <c r="H115" s="72"/>
      <c r="I115" s="73"/>
      <c r="J115" s="74" t="s">
        <v>23</v>
      </c>
      <c r="K115" s="75"/>
      <c r="L115" s="76" t="s">
        <v>21</v>
      </c>
      <c r="M115" s="185"/>
      <c r="N115" s="67"/>
      <c r="O115" s="83"/>
      <c r="P115" s="97"/>
      <c r="Q115" s="97"/>
      <c r="R115" s="97"/>
      <c r="S115" s="97"/>
      <c r="T115" s="182"/>
      <c r="U115" s="182"/>
      <c r="V115" s="182"/>
      <c r="W115" s="182"/>
      <c r="X115" s="182"/>
      <c r="Y115" s="182"/>
      <c r="Z115" s="182"/>
      <c r="AA115" s="42">
        <f t="shared" si="14"/>
        <v>0</v>
      </c>
      <c r="AB115" s="42">
        <f t="shared" si="8"/>
        <v>0</v>
      </c>
      <c r="AC115" s="42">
        <f t="shared" si="9"/>
        <v>0</v>
      </c>
    </row>
    <row r="116" spans="1:29" ht="15" customHeight="1" thickTop="1" thickBot="1" x14ac:dyDescent="0.3">
      <c r="A116" s="5">
        <f t="shared" si="15"/>
        <v>43567</v>
      </c>
      <c r="B116" s="57">
        <f t="shared" si="10"/>
        <v>5</v>
      </c>
      <c r="C116" s="58">
        <f>ROW()</f>
        <v>116</v>
      </c>
      <c r="D116" s="186"/>
      <c r="E116" s="59">
        <f t="shared" si="11"/>
        <v>15</v>
      </c>
      <c r="F116" s="70">
        <f t="shared" si="12"/>
        <v>12</v>
      </c>
      <c r="G116" s="71">
        <f t="shared" si="13"/>
        <v>43567</v>
      </c>
      <c r="H116" s="78"/>
      <c r="I116" s="79"/>
      <c r="J116" s="80" t="s">
        <v>23</v>
      </c>
      <c r="K116" s="81"/>
      <c r="L116" s="82" t="s">
        <v>21</v>
      </c>
      <c r="M116" s="185"/>
      <c r="N116" s="67"/>
      <c r="O116" s="83"/>
      <c r="P116" s="97"/>
      <c r="Q116" s="97"/>
      <c r="R116" s="97"/>
      <c r="S116" s="97"/>
      <c r="T116" s="182"/>
      <c r="U116" s="182"/>
      <c r="V116" s="182"/>
      <c r="W116" s="182"/>
      <c r="X116" s="182"/>
      <c r="Y116" s="182"/>
      <c r="Z116" s="182"/>
      <c r="AA116" s="42">
        <f t="shared" si="14"/>
        <v>0</v>
      </c>
      <c r="AB116" s="42">
        <f t="shared" si="8"/>
        <v>0</v>
      </c>
      <c r="AC116" s="42">
        <f t="shared" si="9"/>
        <v>0</v>
      </c>
    </row>
    <row r="117" spans="1:29" ht="15" customHeight="1" thickTop="1" thickBot="1" x14ac:dyDescent="0.3">
      <c r="A117" s="5">
        <f t="shared" si="15"/>
        <v>43568</v>
      </c>
      <c r="B117" s="57">
        <f t="shared" si="10"/>
        <v>6</v>
      </c>
      <c r="C117" s="58">
        <f>ROW()</f>
        <v>117</v>
      </c>
      <c r="D117" s="186"/>
      <c r="E117" s="59">
        <f t="shared" si="11"/>
        <v>15</v>
      </c>
      <c r="F117" s="70">
        <f t="shared" si="12"/>
        <v>13</v>
      </c>
      <c r="G117" s="71">
        <f t="shared" si="13"/>
        <v>43568</v>
      </c>
      <c r="H117" s="84" t="s">
        <v>34</v>
      </c>
      <c r="I117" s="85"/>
      <c r="J117" s="86" t="s">
        <v>23</v>
      </c>
      <c r="K117" s="87"/>
      <c r="L117" s="88" t="s">
        <v>21</v>
      </c>
      <c r="M117" s="185"/>
      <c r="N117" s="67"/>
      <c r="O117" s="83"/>
      <c r="P117" s="97"/>
      <c r="Q117" s="97"/>
      <c r="R117" s="97"/>
      <c r="S117" s="97"/>
      <c r="T117" s="182"/>
      <c r="U117" s="182"/>
      <c r="V117" s="182"/>
      <c r="W117" s="182"/>
      <c r="X117" s="182"/>
      <c r="Y117" s="182"/>
      <c r="Z117" s="182"/>
      <c r="AA117" s="42">
        <f t="shared" si="14"/>
        <v>0</v>
      </c>
      <c r="AB117" s="42">
        <f t="shared" si="8"/>
        <v>0</v>
      </c>
      <c r="AC117" s="42">
        <f t="shared" si="9"/>
        <v>0</v>
      </c>
    </row>
    <row r="118" spans="1:29" ht="15" customHeight="1" thickTop="1" thickBot="1" x14ac:dyDescent="0.3">
      <c r="A118" s="5">
        <f t="shared" si="15"/>
        <v>43569</v>
      </c>
      <c r="B118" s="57">
        <f t="shared" si="10"/>
        <v>7</v>
      </c>
      <c r="C118" s="58">
        <f>ROW()</f>
        <v>118</v>
      </c>
      <c r="D118" s="186"/>
      <c r="E118" s="89">
        <f t="shared" si="11"/>
        <v>15</v>
      </c>
      <c r="F118" s="70">
        <f t="shared" si="12"/>
        <v>14</v>
      </c>
      <c r="G118" s="71">
        <f t="shared" si="13"/>
        <v>43569</v>
      </c>
      <c r="H118" s="72" t="s">
        <v>34</v>
      </c>
      <c r="I118" s="73"/>
      <c r="J118" s="74" t="s">
        <v>23</v>
      </c>
      <c r="K118" s="75"/>
      <c r="L118" s="76" t="s">
        <v>21</v>
      </c>
      <c r="M118" s="185"/>
      <c r="N118" s="67"/>
      <c r="O118" s="83" t="s">
        <v>57</v>
      </c>
      <c r="P118" s="97"/>
      <c r="Q118" s="97"/>
      <c r="R118" s="97"/>
      <c r="S118" s="97"/>
      <c r="T118" s="182"/>
      <c r="U118" s="182"/>
      <c r="V118" s="182"/>
      <c r="W118" s="182"/>
      <c r="X118" s="182"/>
      <c r="Y118" s="182"/>
      <c r="Z118" s="182"/>
      <c r="AA118" s="42">
        <f t="shared" si="14"/>
        <v>0</v>
      </c>
      <c r="AB118" s="42">
        <f t="shared" si="8"/>
        <v>0</v>
      </c>
      <c r="AC118" s="42">
        <f t="shared" si="9"/>
        <v>0</v>
      </c>
    </row>
    <row r="119" spans="1:29" ht="15" customHeight="1" thickTop="1" thickBot="1" x14ac:dyDescent="0.3">
      <c r="A119" s="5">
        <f t="shared" si="15"/>
        <v>43570</v>
      </c>
      <c r="B119" s="57">
        <f t="shared" si="10"/>
        <v>1</v>
      </c>
      <c r="C119" s="58">
        <f>ROW()</f>
        <v>119</v>
      </c>
      <c r="D119" s="186"/>
      <c r="E119" s="59">
        <f t="shared" si="11"/>
        <v>16</v>
      </c>
      <c r="F119" s="70">
        <f t="shared" si="12"/>
        <v>15</v>
      </c>
      <c r="G119" s="71">
        <f t="shared" si="13"/>
        <v>43570</v>
      </c>
      <c r="H119" s="72"/>
      <c r="I119" s="73"/>
      <c r="J119" s="74" t="s">
        <v>23</v>
      </c>
      <c r="K119" s="75"/>
      <c r="L119" s="76" t="s">
        <v>21</v>
      </c>
      <c r="M119" s="183">
        <f>COUNTIF(L119:L125,"SI")</f>
        <v>0</v>
      </c>
      <c r="N119" s="67"/>
      <c r="O119" s="83" t="s">
        <v>58</v>
      </c>
      <c r="P119" s="97"/>
      <c r="Q119" s="97"/>
      <c r="R119" s="97"/>
      <c r="S119" s="97"/>
      <c r="T119" s="182"/>
      <c r="U119" s="182"/>
      <c r="V119" s="182"/>
      <c r="W119" s="182"/>
      <c r="X119" s="182"/>
      <c r="Y119" s="182"/>
      <c r="Z119" s="182"/>
      <c r="AA119" s="42">
        <f t="shared" si="14"/>
        <v>0</v>
      </c>
      <c r="AB119" s="42">
        <f t="shared" si="8"/>
        <v>0</v>
      </c>
      <c r="AC119" s="42">
        <f t="shared" si="9"/>
        <v>0</v>
      </c>
    </row>
    <row r="120" spans="1:29" ht="15" customHeight="1" thickTop="1" thickBot="1" x14ac:dyDescent="0.3">
      <c r="A120" s="5">
        <f t="shared" si="15"/>
        <v>43571</v>
      </c>
      <c r="B120" s="57">
        <f t="shared" si="10"/>
        <v>2</v>
      </c>
      <c r="C120" s="58">
        <f>ROW()</f>
        <v>120</v>
      </c>
      <c r="D120" s="186"/>
      <c r="E120" s="59">
        <f t="shared" si="11"/>
        <v>16</v>
      </c>
      <c r="F120" s="70">
        <f t="shared" si="12"/>
        <v>16</v>
      </c>
      <c r="G120" s="71">
        <f t="shared" si="13"/>
        <v>43571</v>
      </c>
      <c r="H120" s="72"/>
      <c r="I120" s="73"/>
      <c r="J120" s="74" t="s">
        <v>23</v>
      </c>
      <c r="K120" s="75"/>
      <c r="L120" s="76" t="s">
        <v>21</v>
      </c>
      <c r="M120" s="185"/>
      <c r="N120" s="67"/>
      <c r="O120" s="99" t="s">
        <v>59</v>
      </c>
      <c r="P120" s="97"/>
      <c r="Q120" s="97"/>
      <c r="R120" s="97"/>
      <c r="S120" s="97"/>
      <c r="T120" s="182">
        <f>COUNTIF(H120:H126,"")</f>
        <v>3</v>
      </c>
      <c r="U120" s="182">
        <f>T120*7</f>
        <v>21</v>
      </c>
      <c r="V120" s="182">
        <f>$V$11*T120</f>
        <v>25.200000000000003</v>
      </c>
      <c r="W120" s="182">
        <f>V120-INT(V120)</f>
        <v>0.20000000000000284</v>
      </c>
      <c r="X120" s="182">
        <f>SUM(AA120:AA126)</f>
        <v>0</v>
      </c>
      <c r="Y120" s="182">
        <f>X120-INT(X120)</f>
        <v>0</v>
      </c>
      <c r="Z120" s="182" t="str">
        <f>IF(X120&lt;V120,IF(X120&gt;U120,"SI","NO"),"NO")</f>
        <v>NO</v>
      </c>
      <c r="AA120" s="42">
        <f t="shared" si="14"/>
        <v>0</v>
      </c>
      <c r="AB120" s="42">
        <f t="shared" si="8"/>
        <v>0</v>
      </c>
      <c r="AC120" s="42">
        <f t="shared" si="9"/>
        <v>0</v>
      </c>
    </row>
    <row r="121" spans="1:29" ht="15" customHeight="1" thickTop="1" thickBot="1" x14ac:dyDescent="0.3">
      <c r="A121" s="5">
        <f t="shared" si="15"/>
        <v>43572</v>
      </c>
      <c r="B121" s="57">
        <f t="shared" si="10"/>
        <v>3</v>
      </c>
      <c r="C121" s="58">
        <f>ROW()</f>
        <v>121</v>
      </c>
      <c r="D121" s="186"/>
      <c r="E121" s="59">
        <f t="shared" si="11"/>
        <v>16</v>
      </c>
      <c r="F121" s="70">
        <f t="shared" si="12"/>
        <v>17</v>
      </c>
      <c r="G121" s="71">
        <f t="shared" si="13"/>
        <v>43572</v>
      </c>
      <c r="H121" s="72"/>
      <c r="I121" s="73"/>
      <c r="J121" s="74" t="s">
        <v>23</v>
      </c>
      <c r="K121" s="75"/>
      <c r="L121" s="76" t="s">
        <v>21</v>
      </c>
      <c r="M121" s="185"/>
      <c r="N121" s="67"/>
      <c r="O121" s="83"/>
      <c r="P121" s="97"/>
      <c r="Q121" s="97"/>
      <c r="R121" s="97"/>
      <c r="S121" s="97"/>
      <c r="T121" s="182"/>
      <c r="U121" s="182"/>
      <c r="V121" s="182"/>
      <c r="W121" s="182"/>
      <c r="X121" s="182"/>
      <c r="Y121" s="182"/>
      <c r="Z121" s="182"/>
      <c r="AA121" s="42">
        <f t="shared" si="14"/>
        <v>0</v>
      </c>
      <c r="AB121" s="42">
        <f t="shared" si="8"/>
        <v>0</v>
      </c>
      <c r="AC121" s="42">
        <f t="shared" si="9"/>
        <v>0</v>
      </c>
    </row>
    <row r="122" spans="1:29" ht="15" customHeight="1" thickTop="1" thickBot="1" x14ac:dyDescent="0.3">
      <c r="A122" s="5">
        <f t="shared" si="15"/>
        <v>43573</v>
      </c>
      <c r="B122" s="57">
        <f t="shared" si="10"/>
        <v>4</v>
      </c>
      <c r="C122" s="58">
        <f>ROW()</f>
        <v>122</v>
      </c>
      <c r="D122" s="186"/>
      <c r="E122" s="59">
        <f t="shared" si="11"/>
        <v>16</v>
      </c>
      <c r="F122" s="70">
        <f t="shared" si="12"/>
        <v>18</v>
      </c>
      <c r="G122" s="71">
        <f t="shared" si="13"/>
        <v>43573</v>
      </c>
      <c r="H122" s="100" t="s">
        <v>34</v>
      </c>
      <c r="I122" s="101"/>
      <c r="J122" s="74" t="s">
        <v>23</v>
      </c>
      <c r="K122" s="102"/>
      <c r="L122" s="103" t="s">
        <v>21</v>
      </c>
      <c r="M122" s="185"/>
      <c r="N122" s="67"/>
      <c r="O122" s="83"/>
      <c r="P122" s="97"/>
      <c r="Q122" s="97"/>
      <c r="R122" s="97"/>
      <c r="S122" s="97"/>
      <c r="T122" s="182"/>
      <c r="U122" s="182"/>
      <c r="V122" s="182"/>
      <c r="W122" s="182"/>
      <c r="X122" s="182"/>
      <c r="Y122" s="182"/>
      <c r="Z122" s="182"/>
      <c r="AA122" s="42">
        <f t="shared" si="14"/>
        <v>0</v>
      </c>
      <c r="AB122" s="42">
        <f t="shared" si="8"/>
        <v>0</v>
      </c>
      <c r="AC122" s="42">
        <f t="shared" si="9"/>
        <v>0</v>
      </c>
    </row>
    <row r="123" spans="1:29" ht="15" customHeight="1" thickTop="1" thickBot="1" x14ac:dyDescent="0.3">
      <c r="A123" s="5">
        <f t="shared" si="15"/>
        <v>43574</v>
      </c>
      <c r="B123" s="57">
        <f t="shared" si="10"/>
        <v>5</v>
      </c>
      <c r="C123" s="58">
        <f>ROW()</f>
        <v>123</v>
      </c>
      <c r="D123" s="186"/>
      <c r="E123" s="59">
        <f t="shared" si="11"/>
        <v>16</v>
      </c>
      <c r="F123" s="70">
        <f t="shared" si="12"/>
        <v>19</v>
      </c>
      <c r="G123" s="71">
        <f t="shared" si="13"/>
        <v>43574</v>
      </c>
      <c r="H123" s="78" t="s">
        <v>34</v>
      </c>
      <c r="I123" s="79"/>
      <c r="J123" s="80" t="s">
        <v>23</v>
      </c>
      <c r="K123" s="81"/>
      <c r="L123" s="82" t="s">
        <v>21</v>
      </c>
      <c r="M123" s="185"/>
      <c r="N123" s="67"/>
      <c r="O123" s="83"/>
      <c r="P123" s="97"/>
      <c r="Q123" s="97"/>
      <c r="R123" s="97"/>
      <c r="S123" s="97"/>
      <c r="T123" s="182"/>
      <c r="U123" s="182"/>
      <c r="V123" s="182"/>
      <c r="W123" s="182"/>
      <c r="X123" s="182"/>
      <c r="Y123" s="182"/>
      <c r="Z123" s="182"/>
      <c r="AA123" s="42">
        <f t="shared" si="14"/>
        <v>0</v>
      </c>
      <c r="AB123" s="42">
        <f t="shared" si="8"/>
        <v>0</v>
      </c>
      <c r="AC123" s="42">
        <f t="shared" si="9"/>
        <v>0</v>
      </c>
    </row>
    <row r="124" spans="1:29" ht="15" customHeight="1" thickTop="1" thickBot="1" x14ac:dyDescent="0.3">
      <c r="A124" s="5">
        <f t="shared" si="15"/>
        <v>43575</v>
      </c>
      <c r="B124" s="57">
        <f t="shared" si="10"/>
        <v>6</v>
      </c>
      <c r="C124" s="58">
        <f>ROW()</f>
        <v>124</v>
      </c>
      <c r="D124" s="186"/>
      <c r="E124" s="59">
        <f t="shared" si="11"/>
        <v>16</v>
      </c>
      <c r="F124" s="70">
        <f t="shared" si="12"/>
        <v>20</v>
      </c>
      <c r="G124" s="71">
        <f t="shared" si="13"/>
        <v>43575</v>
      </c>
      <c r="H124" s="84" t="s">
        <v>34</v>
      </c>
      <c r="I124" s="85"/>
      <c r="J124" s="86" t="s">
        <v>23</v>
      </c>
      <c r="K124" s="87"/>
      <c r="L124" s="88" t="s">
        <v>21</v>
      </c>
      <c r="M124" s="185"/>
      <c r="N124" s="67"/>
      <c r="O124" s="83"/>
      <c r="P124" s="97"/>
      <c r="Q124" s="97"/>
      <c r="R124" s="97"/>
      <c r="S124" s="97"/>
      <c r="T124" s="182"/>
      <c r="U124" s="182"/>
      <c r="V124" s="182"/>
      <c r="W124" s="182"/>
      <c r="X124" s="182"/>
      <c r="Y124" s="182"/>
      <c r="Z124" s="182"/>
      <c r="AA124" s="42">
        <f t="shared" si="14"/>
        <v>0</v>
      </c>
      <c r="AB124" s="42">
        <f t="shared" si="8"/>
        <v>0</v>
      </c>
      <c r="AC124" s="42">
        <f t="shared" si="9"/>
        <v>0</v>
      </c>
    </row>
    <row r="125" spans="1:29" ht="15" customHeight="1" thickTop="1" thickBot="1" x14ac:dyDescent="0.3">
      <c r="A125" s="5">
        <f t="shared" si="15"/>
        <v>43576</v>
      </c>
      <c r="B125" s="57">
        <f t="shared" si="10"/>
        <v>7</v>
      </c>
      <c r="C125" s="58">
        <f>ROW()</f>
        <v>125</v>
      </c>
      <c r="D125" s="186"/>
      <c r="E125" s="89">
        <f t="shared" si="11"/>
        <v>16</v>
      </c>
      <c r="F125" s="70">
        <f t="shared" si="12"/>
        <v>21</v>
      </c>
      <c r="G125" s="71">
        <f t="shared" si="13"/>
        <v>43576</v>
      </c>
      <c r="H125" s="72" t="s">
        <v>34</v>
      </c>
      <c r="I125" s="73"/>
      <c r="J125" s="74" t="s">
        <v>23</v>
      </c>
      <c r="K125" s="75"/>
      <c r="L125" s="76" t="s">
        <v>21</v>
      </c>
      <c r="M125" s="185"/>
      <c r="N125" s="67"/>
      <c r="O125" s="83"/>
      <c r="P125" s="97"/>
      <c r="Q125" s="97"/>
      <c r="R125" s="97"/>
      <c r="S125" s="97"/>
      <c r="T125" s="182"/>
      <c r="U125" s="182"/>
      <c r="V125" s="182"/>
      <c r="W125" s="182"/>
      <c r="X125" s="182"/>
      <c r="Y125" s="182"/>
      <c r="Z125" s="182"/>
      <c r="AA125" s="42">
        <f t="shared" si="14"/>
        <v>0</v>
      </c>
      <c r="AB125" s="42">
        <f t="shared" si="8"/>
        <v>0</v>
      </c>
      <c r="AC125" s="42">
        <f t="shared" si="9"/>
        <v>0</v>
      </c>
    </row>
    <row r="126" spans="1:29" ht="15" customHeight="1" thickTop="1" thickBot="1" x14ac:dyDescent="0.3">
      <c r="A126" s="5">
        <f t="shared" si="15"/>
        <v>43577</v>
      </c>
      <c r="B126" s="57">
        <f t="shared" si="10"/>
        <v>1</v>
      </c>
      <c r="C126" s="58">
        <f>ROW()</f>
        <v>126</v>
      </c>
      <c r="D126" s="186"/>
      <c r="E126" s="59">
        <f t="shared" si="11"/>
        <v>17</v>
      </c>
      <c r="F126" s="70">
        <f t="shared" si="12"/>
        <v>22</v>
      </c>
      <c r="G126" s="71">
        <f t="shared" si="13"/>
        <v>43577</v>
      </c>
      <c r="H126" s="72"/>
      <c r="I126" s="73"/>
      <c r="J126" s="74" t="s">
        <v>23</v>
      </c>
      <c r="K126" s="75"/>
      <c r="L126" s="76" t="s">
        <v>21</v>
      </c>
      <c r="M126" s="183">
        <f>COUNTIF(L126:L132,"SI")</f>
        <v>0</v>
      </c>
      <c r="N126" s="67"/>
      <c r="O126" s="83"/>
      <c r="P126" s="97"/>
      <c r="Q126" s="97"/>
      <c r="R126" s="97"/>
      <c r="S126" s="97"/>
      <c r="T126" s="182"/>
      <c r="U126" s="182"/>
      <c r="V126" s="182"/>
      <c r="W126" s="182"/>
      <c r="X126" s="182"/>
      <c r="Y126" s="182"/>
      <c r="Z126" s="182"/>
      <c r="AA126" s="42">
        <f t="shared" si="14"/>
        <v>0</v>
      </c>
      <c r="AB126" s="42">
        <f t="shared" si="8"/>
        <v>0</v>
      </c>
      <c r="AC126" s="42">
        <f t="shared" si="9"/>
        <v>0</v>
      </c>
    </row>
    <row r="127" spans="1:29" ht="15" customHeight="1" thickTop="1" thickBot="1" x14ac:dyDescent="0.3">
      <c r="A127" s="5">
        <f t="shared" si="15"/>
        <v>43578</v>
      </c>
      <c r="B127" s="57">
        <f t="shared" si="10"/>
        <v>2</v>
      </c>
      <c r="C127" s="58">
        <f>ROW()</f>
        <v>127</v>
      </c>
      <c r="D127" s="186"/>
      <c r="E127" s="59">
        <f t="shared" si="11"/>
        <v>17</v>
      </c>
      <c r="F127" s="70">
        <f t="shared" si="12"/>
        <v>23</v>
      </c>
      <c r="G127" s="71">
        <f t="shared" si="13"/>
        <v>43578</v>
      </c>
      <c r="H127" s="72"/>
      <c r="I127" s="73"/>
      <c r="J127" s="74" t="s">
        <v>23</v>
      </c>
      <c r="K127" s="75"/>
      <c r="L127" s="76" t="s">
        <v>21</v>
      </c>
      <c r="M127" s="185"/>
      <c r="N127" s="67"/>
      <c r="O127" s="83"/>
      <c r="P127" s="97"/>
      <c r="Q127" s="97"/>
      <c r="R127" s="97"/>
      <c r="S127" s="97"/>
      <c r="T127" s="182">
        <f>COUNTIF(H127:H133,"")</f>
        <v>5</v>
      </c>
      <c r="U127" s="182">
        <f>T127*7</f>
        <v>35</v>
      </c>
      <c r="V127" s="182">
        <f>$V$11*T127</f>
        <v>42</v>
      </c>
      <c r="W127" s="182">
        <f>V127-INT(V127)</f>
        <v>0</v>
      </c>
      <c r="X127" s="182">
        <f>SUM(AA127:AA133)</f>
        <v>0</v>
      </c>
      <c r="Y127" s="182">
        <f>X127-INT(X127)</f>
        <v>0</v>
      </c>
      <c r="Z127" s="182" t="str">
        <f>IF(X127&lt;V127,IF(X127&gt;U127,"SI","NO"),"NO")</f>
        <v>NO</v>
      </c>
      <c r="AA127" s="42">
        <f t="shared" si="14"/>
        <v>0</v>
      </c>
      <c r="AB127" s="42">
        <f t="shared" si="8"/>
        <v>0</v>
      </c>
      <c r="AC127" s="42">
        <f t="shared" si="9"/>
        <v>0</v>
      </c>
    </row>
    <row r="128" spans="1:29" ht="15" customHeight="1" thickTop="1" thickBot="1" x14ac:dyDescent="0.3">
      <c r="A128" s="5">
        <f t="shared" si="15"/>
        <v>43579</v>
      </c>
      <c r="B128" s="57">
        <f t="shared" si="10"/>
        <v>3</v>
      </c>
      <c r="C128" s="58">
        <f>ROW()</f>
        <v>128</v>
      </c>
      <c r="D128" s="186"/>
      <c r="E128" s="59">
        <f t="shared" si="11"/>
        <v>17</v>
      </c>
      <c r="F128" s="70">
        <f t="shared" si="12"/>
        <v>24</v>
      </c>
      <c r="G128" s="71">
        <f t="shared" si="13"/>
        <v>43579</v>
      </c>
      <c r="H128" s="72"/>
      <c r="I128" s="73"/>
      <c r="J128" s="74" t="s">
        <v>23</v>
      </c>
      <c r="K128" s="75"/>
      <c r="L128" s="76" t="s">
        <v>21</v>
      </c>
      <c r="M128" s="185"/>
      <c r="N128" s="67"/>
      <c r="O128" s="83"/>
      <c r="P128" s="97"/>
      <c r="Q128" s="97"/>
      <c r="R128" s="97"/>
      <c r="S128" s="97"/>
      <c r="T128" s="182"/>
      <c r="U128" s="182"/>
      <c r="V128" s="182"/>
      <c r="W128" s="182"/>
      <c r="X128" s="182"/>
      <c r="Y128" s="182"/>
      <c r="Z128" s="182"/>
      <c r="AA128" s="42">
        <f t="shared" si="14"/>
        <v>0</v>
      </c>
      <c r="AB128" s="42">
        <f t="shared" si="8"/>
        <v>0</v>
      </c>
      <c r="AC128" s="42">
        <f t="shared" si="9"/>
        <v>0</v>
      </c>
    </row>
    <row r="129" spans="1:29" ht="15" customHeight="1" thickTop="1" thickBot="1" x14ac:dyDescent="0.3">
      <c r="A129" s="5">
        <f t="shared" si="15"/>
        <v>43580</v>
      </c>
      <c r="B129" s="57">
        <f t="shared" si="10"/>
        <v>4</v>
      </c>
      <c r="C129" s="58">
        <f>ROW()</f>
        <v>129</v>
      </c>
      <c r="D129" s="186"/>
      <c r="E129" s="59">
        <f t="shared" si="11"/>
        <v>17</v>
      </c>
      <c r="F129" s="70">
        <f t="shared" si="12"/>
        <v>25</v>
      </c>
      <c r="G129" s="71">
        <f t="shared" si="13"/>
        <v>43580</v>
      </c>
      <c r="H129" s="72"/>
      <c r="I129" s="73"/>
      <c r="J129" s="74" t="s">
        <v>23</v>
      </c>
      <c r="K129" s="75"/>
      <c r="L129" s="76" t="s">
        <v>21</v>
      </c>
      <c r="M129" s="185"/>
      <c r="N129" s="67"/>
      <c r="O129" s="83"/>
      <c r="P129" s="97"/>
      <c r="Q129" s="97"/>
      <c r="R129" s="97"/>
      <c r="S129" s="97"/>
      <c r="T129" s="182"/>
      <c r="U129" s="182"/>
      <c r="V129" s="182"/>
      <c r="W129" s="182"/>
      <c r="X129" s="182"/>
      <c r="Y129" s="182"/>
      <c r="Z129" s="182"/>
      <c r="AA129" s="42">
        <f t="shared" si="14"/>
        <v>0</v>
      </c>
      <c r="AB129" s="42">
        <f t="shared" si="8"/>
        <v>0</v>
      </c>
      <c r="AC129" s="42">
        <f t="shared" si="9"/>
        <v>0</v>
      </c>
    </row>
    <row r="130" spans="1:29" ht="15" customHeight="1" thickTop="1" thickBot="1" x14ac:dyDescent="0.3">
      <c r="A130" s="5">
        <f t="shared" si="15"/>
        <v>43581</v>
      </c>
      <c r="B130" s="57">
        <f t="shared" si="10"/>
        <v>5</v>
      </c>
      <c r="C130" s="58">
        <f>ROW()</f>
        <v>130</v>
      </c>
      <c r="D130" s="186"/>
      <c r="E130" s="59">
        <f t="shared" si="11"/>
        <v>17</v>
      </c>
      <c r="F130" s="70">
        <f t="shared" si="12"/>
        <v>26</v>
      </c>
      <c r="G130" s="71">
        <f t="shared" si="13"/>
        <v>43581</v>
      </c>
      <c r="H130" s="78"/>
      <c r="I130" s="79"/>
      <c r="J130" s="80" t="s">
        <v>23</v>
      </c>
      <c r="K130" s="81"/>
      <c r="L130" s="82" t="s">
        <v>21</v>
      </c>
      <c r="M130" s="185"/>
      <c r="N130" s="67"/>
      <c r="O130" s="83"/>
      <c r="P130" s="97"/>
      <c r="Q130" s="97"/>
      <c r="R130" s="97"/>
      <c r="S130" s="97"/>
      <c r="T130" s="182"/>
      <c r="U130" s="182"/>
      <c r="V130" s="182"/>
      <c r="W130" s="182"/>
      <c r="X130" s="182"/>
      <c r="Y130" s="182"/>
      <c r="Z130" s="182"/>
      <c r="AA130" s="42">
        <f t="shared" si="14"/>
        <v>0</v>
      </c>
      <c r="AB130" s="42">
        <f t="shared" si="8"/>
        <v>0</v>
      </c>
      <c r="AC130" s="42">
        <f t="shared" si="9"/>
        <v>0</v>
      </c>
    </row>
    <row r="131" spans="1:29" ht="15" customHeight="1" thickTop="1" thickBot="1" x14ac:dyDescent="0.3">
      <c r="A131" s="5">
        <f t="shared" si="15"/>
        <v>43582</v>
      </c>
      <c r="B131" s="57">
        <f t="shared" si="10"/>
        <v>6</v>
      </c>
      <c r="C131" s="58">
        <f>ROW()</f>
        <v>131</v>
      </c>
      <c r="D131" s="186"/>
      <c r="E131" s="59">
        <f t="shared" si="11"/>
        <v>17</v>
      </c>
      <c r="F131" s="70">
        <f t="shared" si="12"/>
        <v>27</v>
      </c>
      <c r="G131" s="71">
        <f t="shared" si="13"/>
        <v>43582</v>
      </c>
      <c r="H131" s="84" t="s">
        <v>34</v>
      </c>
      <c r="I131" s="85"/>
      <c r="J131" s="86" t="s">
        <v>23</v>
      </c>
      <c r="K131" s="87"/>
      <c r="L131" s="88" t="s">
        <v>21</v>
      </c>
      <c r="M131" s="185"/>
      <c r="N131" s="67"/>
      <c r="O131" s="83"/>
      <c r="P131" s="97"/>
      <c r="Q131" s="97"/>
      <c r="R131" s="97"/>
      <c r="S131" s="97"/>
      <c r="T131" s="182"/>
      <c r="U131" s="182"/>
      <c r="V131" s="182"/>
      <c r="W131" s="182"/>
      <c r="X131" s="182"/>
      <c r="Y131" s="182"/>
      <c r="Z131" s="182"/>
      <c r="AA131" s="42">
        <f t="shared" si="14"/>
        <v>0</v>
      </c>
      <c r="AB131" s="42">
        <f t="shared" si="8"/>
        <v>0</v>
      </c>
      <c r="AC131" s="42">
        <f t="shared" si="9"/>
        <v>0</v>
      </c>
    </row>
    <row r="132" spans="1:29" ht="15" customHeight="1" thickTop="1" thickBot="1" x14ac:dyDescent="0.3">
      <c r="A132" s="5">
        <f t="shared" si="15"/>
        <v>43583</v>
      </c>
      <c r="B132" s="57">
        <f t="shared" si="10"/>
        <v>7</v>
      </c>
      <c r="C132" s="58">
        <f>ROW()</f>
        <v>132</v>
      </c>
      <c r="D132" s="186"/>
      <c r="E132" s="89">
        <f t="shared" si="11"/>
        <v>17</v>
      </c>
      <c r="F132" s="70">
        <f t="shared" si="12"/>
        <v>28</v>
      </c>
      <c r="G132" s="71">
        <f t="shared" si="13"/>
        <v>43583</v>
      </c>
      <c r="H132" s="72" t="s">
        <v>34</v>
      </c>
      <c r="I132" s="73"/>
      <c r="J132" s="74" t="s">
        <v>23</v>
      </c>
      <c r="K132" s="75"/>
      <c r="L132" s="76" t="s">
        <v>21</v>
      </c>
      <c r="M132" s="185"/>
      <c r="N132" s="67"/>
      <c r="O132" s="83" t="s">
        <v>60</v>
      </c>
      <c r="P132" s="97"/>
      <c r="Q132" s="97"/>
      <c r="R132" s="97"/>
      <c r="S132" s="97"/>
      <c r="T132" s="182"/>
      <c r="U132" s="182"/>
      <c r="V132" s="182"/>
      <c r="W132" s="182"/>
      <c r="X132" s="182"/>
      <c r="Y132" s="182"/>
      <c r="Z132" s="182"/>
      <c r="AA132" s="42">
        <f t="shared" si="14"/>
        <v>0</v>
      </c>
      <c r="AB132" s="42">
        <f t="shared" si="8"/>
        <v>0</v>
      </c>
      <c r="AC132" s="42">
        <f t="shared" si="9"/>
        <v>0</v>
      </c>
    </row>
    <row r="133" spans="1:29" ht="15" customHeight="1" thickTop="1" thickBot="1" x14ac:dyDescent="0.3">
      <c r="A133" s="5">
        <f t="shared" si="15"/>
        <v>43584</v>
      </c>
      <c r="B133" s="57">
        <f t="shared" si="10"/>
        <v>1</v>
      </c>
      <c r="C133" s="58">
        <f>ROW()</f>
        <v>133</v>
      </c>
      <c r="D133" s="186"/>
      <c r="E133" s="59">
        <f t="shared" si="11"/>
        <v>18</v>
      </c>
      <c r="F133" s="70">
        <f t="shared" si="12"/>
        <v>29</v>
      </c>
      <c r="G133" s="71">
        <f t="shared" si="13"/>
        <v>43584</v>
      </c>
      <c r="H133" s="72"/>
      <c r="I133" s="73"/>
      <c r="J133" s="74" t="s">
        <v>23</v>
      </c>
      <c r="K133" s="75"/>
      <c r="L133" s="76" t="s">
        <v>21</v>
      </c>
      <c r="M133" s="183">
        <f>COUNTIF(L133:L139,"SI")</f>
        <v>0</v>
      </c>
      <c r="N133" s="67"/>
      <c r="O133" s="99" t="s">
        <v>61</v>
      </c>
      <c r="P133" s="97"/>
      <c r="Q133" s="97"/>
      <c r="R133" s="97"/>
      <c r="S133" s="97"/>
      <c r="T133" s="182"/>
      <c r="U133" s="182"/>
      <c r="V133" s="182"/>
      <c r="W133" s="182"/>
      <c r="X133" s="182"/>
      <c r="Y133" s="182"/>
      <c r="Z133" s="182"/>
      <c r="AA133" s="42">
        <f t="shared" si="14"/>
        <v>0</v>
      </c>
      <c r="AB133" s="42">
        <f t="shared" si="8"/>
        <v>0</v>
      </c>
      <c r="AC133" s="42">
        <f t="shared" si="9"/>
        <v>0</v>
      </c>
    </row>
    <row r="134" spans="1:29" ht="15" customHeight="1" thickTop="1" thickBot="1" x14ac:dyDescent="0.3">
      <c r="A134" s="5">
        <f t="shared" si="15"/>
        <v>43585</v>
      </c>
      <c r="B134" s="57">
        <f t="shared" si="10"/>
        <v>2</v>
      </c>
      <c r="C134" s="58">
        <f>ROW()</f>
        <v>134</v>
      </c>
      <c r="D134" s="190"/>
      <c r="E134" s="59">
        <f t="shared" si="11"/>
        <v>18</v>
      </c>
      <c r="F134" s="70">
        <f t="shared" si="12"/>
        <v>30</v>
      </c>
      <c r="G134" s="71">
        <f t="shared" si="13"/>
        <v>43585</v>
      </c>
      <c r="H134" s="72"/>
      <c r="I134" s="73"/>
      <c r="J134" s="74" t="s">
        <v>23</v>
      </c>
      <c r="K134" s="75"/>
      <c r="L134" s="76" t="s">
        <v>21</v>
      </c>
      <c r="M134" s="185"/>
      <c r="N134" s="67"/>
      <c r="O134" s="83"/>
      <c r="P134" s="97"/>
      <c r="Q134" s="97"/>
      <c r="R134" s="97"/>
      <c r="S134" s="97"/>
      <c r="T134" s="182">
        <f>COUNTIF(H134:H140,"")</f>
        <v>4</v>
      </c>
      <c r="U134" s="182">
        <f>T134*7</f>
        <v>28</v>
      </c>
      <c r="V134" s="182">
        <f>$V$11*T134</f>
        <v>33.6</v>
      </c>
      <c r="W134" s="182">
        <f>V134-INT(V134)</f>
        <v>0.60000000000000142</v>
      </c>
      <c r="X134" s="182">
        <f>SUM(AA134:AA140)</f>
        <v>0</v>
      </c>
      <c r="Y134" s="182">
        <f>X134-INT(X134)</f>
        <v>0</v>
      </c>
      <c r="Z134" s="182" t="str">
        <f>IF(X134&lt;V134,IF(X134&gt;U134,"SI","NO"),"NO")</f>
        <v>NO</v>
      </c>
      <c r="AA134" s="42">
        <f t="shared" si="14"/>
        <v>0</v>
      </c>
      <c r="AB134" s="42">
        <f t="shared" si="8"/>
        <v>0</v>
      </c>
      <c r="AC134" s="42">
        <f t="shared" si="9"/>
        <v>0</v>
      </c>
    </row>
    <row r="135" spans="1:29" ht="15" customHeight="1" thickTop="1" thickBot="1" x14ac:dyDescent="0.3">
      <c r="A135" s="5">
        <f t="shared" si="15"/>
        <v>43586</v>
      </c>
      <c r="B135" s="57">
        <f t="shared" si="10"/>
        <v>3</v>
      </c>
      <c r="C135" s="58">
        <f>ROW()</f>
        <v>135</v>
      </c>
      <c r="D135" s="188" t="s">
        <v>62</v>
      </c>
      <c r="E135" s="59">
        <f t="shared" si="11"/>
        <v>18</v>
      </c>
      <c r="F135" s="70">
        <f t="shared" si="12"/>
        <v>1</v>
      </c>
      <c r="G135" s="71">
        <f t="shared" si="13"/>
        <v>43586</v>
      </c>
      <c r="H135" s="72" t="s">
        <v>34</v>
      </c>
      <c r="I135" s="73"/>
      <c r="J135" s="74" t="s">
        <v>23</v>
      </c>
      <c r="K135" s="75"/>
      <c r="L135" s="76" t="s">
        <v>21</v>
      </c>
      <c r="M135" s="185"/>
      <c r="N135" s="67"/>
      <c r="O135" s="83" t="s">
        <v>93</v>
      </c>
      <c r="P135" s="97"/>
      <c r="Q135" s="97"/>
      <c r="R135" s="97"/>
      <c r="S135" s="97"/>
      <c r="T135" s="182"/>
      <c r="U135" s="182"/>
      <c r="V135" s="182"/>
      <c r="W135" s="182"/>
      <c r="X135" s="182"/>
      <c r="Y135" s="182"/>
      <c r="Z135" s="182"/>
      <c r="AA135" s="42">
        <f t="shared" si="14"/>
        <v>0</v>
      </c>
      <c r="AB135" s="42">
        <f t="shared" si="8"/>
        <v>0</v>
      </c>
      <c r="AC135" s="42">
        <f t="shared" si="9"/>
        <v>0</v>
      </c>
    </row>
    <row r="136" spans="1:29" ht="15" customHeight="1" thickTop="1" thickBot="1" x14ac:dyDescent="0.3">
      <c r="A136" s="5">
        <f t="shared" si="15"/>
        <v>43587</v>
      </c>
      <c r="B136" s="57">
        <f t="shared" si="10"/>
        <v>4</v>
      </c>
      <c r="C136" s="58">
        <f>ROW()</f>
        <v>136</v>
      </c>
      <c r="D136" s="189"/>
      <c r="E136" s="59">
        <f t="shared" si="11"/>
        <v>18</v>
      </c>
      <c r="F136" s="70">
        <f t="shared" si="12"/>
        <v>2</v>
      </c>
      <c r="G136" s="71">
        <f t="shared" si="13"/>
        <v>43587</v>
      </c>
      <c r="H136" s="72"/>
      <c r="I136" s="73"/>
      <c r="J136" s="74" t="s">
        <v>23</v>
      </c>
      <c r="K136" s="75"/>
      <c r="L136" s="76" t="s">
        <v>21</v>
      </c>
      <c r="M136" s="185"/>
      <c r="N136" s="67"/>
      <c r="O136" s="136" t="s">
        <v>94</v>
      </c>
      <c r="P136" s="97"/>
      <c r="Q136" s="97"/>
      <c r="R136" s="97"/>
      <c r="S136" s="97"/>
      <c r="T136" s="182"/>
      <c r="U136" s="182"/>
      <c r="V136" s="182"/>
      <c r="W136" s="182"/>
      <c r="X136" s="182"/>
      <c r="Y136" s="182"/>
      <c r="Z136" s="182"/>
      <c r="AA136" s="42">
        <f t="shared" si="14"/>
        <v>0</v>
      </c>
      <c r="AB136" s="42">
        <f t="shared" si="8"/>
        <v>0</v>
      </c>
      <c r="AC136" s="42">
        <f t="shared" si="9"/>
        <v>0</v>
      </c>
    </row>
    <row r="137" spans="1:29" ht="15" customHeight="1" thickTop="1" thickBot="1" x14ac:dyDescent="0.3">
      <c r="A137" s="5">
        <f t="shared" si="15"/>
        <v>43588</v>
      </c>
      <c r="B137" s="57">
        <f t="shared" si="10"/>
        <v>5</v>
      </c>
      <c r="C137" s="58">
        <f>ROW()</f>
        <v>137</v>
      </c>
      <c r="D137" s="189"/>
      <c r="E137" s="59">
        <f t="shared" si="11"/>
        <v>18</v>
      </c>
      <c r="F137" s="70">
        <f t="shared" si="12"/>
        <v>3</v>
      </c>
      <c r="G137" s="71">
        <f t="shared" si="13"/>
        <v>43588</v>
      </c>
      <c r="H137" s="78"/>
      <c r="I137" s="79"/>
      <c r="J137" s="80" t="s">
        <v>23</v>
      </c>
      <c r="K137" s="81"/>
      <c r="L137" s="82" t="s">
        <v>21</v>
      </c>
      <c r="M137" s="185"/>
      <c r="N137" s="67"/>
      <c r="O137" s="83"/>
      <c r="P137" s="97"/>
      <c r="Q137" s="97"/>
      <c r="R137" s="97"/>
      <c r="S137" s="97"/>
      <c r="T137" s="182"/>
      <c r="U137" s="182"/>
      <c r="V137" s="182"/>
      <c r="W137" s="182"/>
      <c r="X137" s="182"/>
      <c r="Y137" s="182"/>
      <c r="Z137" s="182"/>
      <c r="AA137" s="42">
        <f t="shared" si="14"/>
        <v>0</v>
      </c>
      <c r="AB137" s="42">
        <f t="shared" si="8"/>
        <v>0</v>
      </c>
      <c r="AC137" s="42">
        <f t="shared" si="9"/>
        <v>0</v>
      </c>
    </row>
    <row r="138" spans="1:29" ht="15" customHeight="1" thickTop="1" thickBot="1" x14ac:dyDescent="0.3">
      <c r="A138" s="5">
        <f t="shared" si="15"/>
        <v>43589</v>
      </c>
      <c r="B138" s="57">
        <f t="shared" si="10"/>
        <v>6</v>
      </c>
      <c r="C138" s="58">
        <f>ROW()</f>
        <v>138</v>
      </c>
      <c r="D138" s="189"/>
      <c r="E138" s="59">
        <f t="shared" si="11"/>
        <v>18</v>
      </c>
      <c r="F138" s="70">
        <f t="shared" si="12"/>
        <v>4</v>
      </c>
      <c r="G138" s="71">
        <f t="shared" si="13"/>
        <v>43589</v>
      </c>
      <c r="H138" s="84" t="s">
        <v>34</v>
      </c>
      <c r="I138" s="85"/>
      <c r="J138" s="86" t="s">
        <v>23</v>
      </c>
      <c r="K138" s="87"/>
      <c r="L138" s="88" t="s">
        <v>21</v>
      </c>
      <c r="M138" s="185"/>
      <c r="N138" s="67"/>
      <c r="O138" s="83"/>
      <c r="P138" s="97"/>
      <c r="Q138" s="97"/>
      <c r="R138" s="97"/>
      <c r="S138" s="97"/>
      <c r="T138" s="182"/>
      <c r="U138" s="182"/>
      <c r="V138" s="182"/>
      <c r="W138" s="182"/>
      <c r="X138" s="182"/>
      <c r="Y138" s="182"/>
      <c r="Z138" s="182"/>
      <c r="AA138" s="42">
        <f t="shared" si="14"/>
        <v>0</v>
      </c>
      <c r="AB138" s="42">
        <f t="shared" si="8"/>
        <v>0</v>
      </c>
      <c r="AC138" s="42">
        <f t="shared" si="9"/>
        <v>0</v>
      </c>
    </row>
    <row r="139" spans="1:29" ht="15" customHeight="1" thickTop="1" thickBot="1" x14ac:dyDescent="0.3">
      <c r="A139" s="5">
        <f t="shared" si="15"/>
        <v>43590</v>
      </c>
      <c r="B139" s="57">
        <f t="shared" si="10"/>
        <v>7</v>
      </c>
      <c r="C139" s="58">
        <f>ROW()</f>
        <v>139</v>
      </c>
      <c r="D139" s="189"/>
      <c r="E139" s="89">
        <f t="shared" si="11"/>
        <v>18</v>
      </c>
      <c r="F139" s="70">
        <f t="shared" si="12"/>
        <v>5</v>
      </c>
      <c r="G139" s="71">
        <f t="shared" si="13"/>
        <v>43590</v>
      </c>
      <c r="H139" s="72" t="s">
        <v>34</v>
      </c>
      <c r="I139" s="73"/>
      <c r="J139" s="74" t="s">
        <v>23</v>
      </c>
      <c r="K139" s="75"/>
      <c r="L139" s="76" t="s">
        <v>21</v>
      </c>
      <c r="M139" s="185"/>
      <c r="N139" s="67"/>
      <c r="O139" s="83"/>
      <c r="P139" s="97"/>
      <c r="Q139" s="97"/>
      <c r="R139" s="97"/>
      <c r="S139" s="97"/>
      <c r="T139" s="182"/>
      <c r="U139" s="182"/>
      <c r="V139" s="182"/>
      <c r="W139" s="182"/>
      <c r="X139" s="182"/>
      <c r="Y139" s="182"/>
      <c r="Z139" s="182"/>
      <c r="AA139" s="42">
        <f t="shared" si="14"/>
        <v>0</v>
      </c>
      <c r="AB139" s="42">
        <f t="shared" si="8"/>
        <v>0</v>
      </c>
      <c r="AC139" s="42">
        <f t="shared" si="9"/>
        <v>0</v>
      </c>
    </row>
    <row r="140" spans="1:29" ht="15" customHeight="1" thickTop="1" thickBot="1" x14ac:dyDescent="0.3">
      <c r="A140" s="5">
        <f t="shared" si="15"/>
        <v>43591</v>
      </c>
      <c r="B140" s="57">
        <f t="shared" si="10"/>
        <v>1</v>
      </c>
      <c r="C140" s="58">
        <f>ROW()</f>
        <v>140</v>
      </c>
      <c r="D140" s="189"/>
      <c r="E140" s="59">
        <f t="shared" si="11"/>
        <v>19</v>
      </c>
      <c r="F140" s="70">
        <f t="shared" si="12"/>
        <v>6</v>
      </c>
      <c r="G140" s="71">
        <f t="shared" si="13"/>
        <v>43591</v>
      </c>
      <c r="H140" s="72"/>
      <c r="I140" s="73"/>
      <c r="J140" s="74" t="s">
        <v>23</v>
      </c>
      <c r="K140" s="75"/>
      <c r="L140" s="76" t="s">
        <v>21</v>
      </c>
      <c r="M140" s="183">
        <f>COUNTIF(L140:L146,"SI")</f>
        <v>0</v>
      </c>
      <c r="N140" s="67"/>
      <c r="O140" s="83"/>
      <c r="P140" s="97"/>
      <c r="Q140" s="97"/>
      <c r="R140" s="97"/>
      <c r="S140" s="97"/>
      <c r="T140" s="182"/>
      <c r="U140" s="182"/>
      <c r="V140" s="182"/>
      <c r="W140" s="182"/>
      <c r="X140" s="182"/>
      <c r="Y140" s="182"/>
      <c r="Z140" s="182"/>
      <c r="AA140" s="42">
        <f t="shared" si="14"/>
        <v>0</v>
      </c>
      <c r="AB140" s="42">
        <f t="shared" si="8"/>
        <v>0</v>
      </c>
      <c r="AC140" s="42">
        <f t="shared" si="9"/>
        <v>0</v>
      </c>
    </row>
    <row r="141" spans="1:29" ht="15" customHeight="1" thickTop="1" thickBot="1" x14ac:dyDescent="0.3">
      <c r="A141" s="5">
        <f t="shared" si="15"/>
        <v>43592</v>
      </c>
      <c r="B141" s="57">
        <f t="shared" si="10"/>
        <v>2</v>
      </c>
      <c r="C141" s="58">
        <f>ROW()</f>
        <v>141</v>
      </c>
      <c r="D141" s="189"/>
      <c r="E141" s="59">
        <f t="shared" si="11"/>
        <v>19</v>
      </c>
      <c r="F141" s="70">
        <f t="shared" si="12"/>
        <v>7</v>
      </c>
      <c r="G141" s="71">
        <f t="shared" si="13"/>
        <v>43592</v>
      </c>
      <c r="H141" s="72"/>
      <c r="I141" s="73"/>
      <c r="J141" s="74" t="s">
        <v>23</v>
      </c>
      <c r="K141" s="75"/>
      <c r="L141" s="76" t="s">
        <v>21</v>
      </c>
      <c r="M141" s="185"/>
      <c r="N141" s="67"/>
      <c r="O141" s="83"/>
      <c r="P141" s="97"/>
      <c r="Q141" s="97"/>
      <c r="R141" s="97"/>
      <c r="S141" s="97"/>
      <c r="T141" s="182">
        <f>COUNTIF(H141:H147,"")</f>
        <v>5</v>
      </c>
      <c r="U141" s="182">
        <f>T141*7</f>
        <v>35</v>
      </c>
      <c r="V141" s="182">
        <f>$V$11*T141</f>
        <v>42</v>
      </c>
      <c r="W141" s="182">
        <f>V141-INT(V141)</f>
        <v>0</v>
      </c>
      <c r="X141" s="182">
        <f>SUM(AA141:AA147)</f>
        <v>0</v>
      </c>
      <c r="Y141" s="182">
        <f>X141-INT(X141)</f>
        <v>0</v>
      </c>
      <c r="Z141" s="182" t="str">
        <f>IF(X141&lt;V141,IF(X141&gt;U141,"SI","NO"),"NO")</f>
        <v>NO</v>
      </c>
      <c r="AA141" s="42">
        <f t="shared" si="14"/>
        <v>0</v>
      </c>
      <c r="AB141" s="42">
        <f t="shared" si="8"/>
        <v>0</v>
      </c>
      <c r="AC141" s="42">
        <f t="shared" si="9"/>
        <v>0</v>
      </c>
    </row>
    <row r="142" spans="1:29" ht="15" customHeight="1" thickTop="1" thickBot="1" x14ac:dyDescent="0.3">
      <c r="A142" s="5">
        <f t="shared" si="15"/>
        <v>43593</v>
      </c>
      <c r="B142" s="57">
        <f t="shared" si="10"/>
        <v>3</v>
      </c>
      <c r="C142" s="58">
        <f>ROW()</f>
        <v>142</v>
      </c>
      <c r="D142" s="189"/>
      <c r="E142" s="59">
        <f t="shared" si="11"/>
        <v>19</v>
      </c>
      <c r="F142" s="70">
        <f t="shared" si="12"/>
        <v>8</v>
      </c>
      <c r="G142" s="71">
        <f t="shared" si="13"/>
        <v>43593</v>
      </c>
      <c r="H142" s="72"/>
      <c r="I142" s="73"/>
      <c r="J142" s="74" t="s">
        <v>23</v>
      </c>
      <c r="K142" s="75"/>
      <c r="L142" s="76" t="s">
        <v>21</v>
      </c>
      <c r="M142" s="185"/>
      <c r="N142" s="67"/>
      <c r="O142" s="83"/>
      <c r="P142" s="97"/>
      <c r="Q142" s="97"/>
      <c r="R142" s="97"/>
      <c r="S142" s="97"/>
      <c r="T142" s="182"/>
      <c r="U142" s="182"/>
      <c r="V142" s="182"/>
      <c r="W142" s="182"/>
      <c r="X142" s="182"/>
      <c r="Y142" s="182"/>
      <c r="Z142" s="182"/>
      <c r="AA142" s="42">
        <f t="shared" si="14"/>
        <v>0</v>
      </c>
      <c r="AB142" s="42">
        <f t="shared" si="8"/>
        <v>0</v>
      </c>
      <c r="AC142" s="42">
        <f t="shared" si="9"/>
        <v>0</v>
      </c>
    </row>
    <row r="143" spans="1:29" ht="15" customHeight="1" thickTop="1" thickBot="1" x14ac:dyDescent="0.3">
      <c r="A143" s="5">
        <f t="shared" si="15"/>
        <v>43594</v>
      </c>
      <c r="B143" s="57">
        <f t="shared" si="10"/>
        <v>4</v>
      </c>
      <c r="C143" s="58">
        <f>ROW()</f>
        <v>143</v>
      </c>
      <c r="D143" s="189"/>
      <c r="E143" s="59">
        <f t="shared" si="11"/>
        <v>19</v>
      </c>
      <c r="F143" s="70">
        <f t="shared" si="12"/>
        <v>9</v>
      </c>
      <c r="G143" s="71">
        <f t="shared" si="13"/>
        <v>43594</v>
      </c>
      <c r="H143" s="72"/>
      <c r="I143" s="73"/>
      <c r="J143" s="74" t="s">
        <v>23</v>
      </c>
      <c r="K143" s="75"/>
      <c r="L143" s="76" t="s">
        <v>21</v>
      </c>
      <c r="M143" s="185"/>
      <c r="N143" s="67"/>
      <c r="O143" s="83"/>
      <c r="P143" s="97"/>
      <c r="Q143" s="97"/>
      <c r="R143" s="97"/>
      <c r="S143" s="97"/>
      <c r="T143" s="182"/>
      <c r="U143" s="182"/>
      <c r="V143" s="182"/>
      <c r="W143" s="182"/>
      <c r="X143" s="182"/>
      <c r="Y143" s="182"/>
      <c r="Z143" s="182"/>
      <c r="AA143" s="42">
        <f t="shared" si="14"/>
        <v>0</v>
      </c>
      <c r="AB143" s="42">
        <f t="shared" ref="AB143:AB206" si="16">I143</f>
        <v>0</v>
      </c>
      <c r="AC143" s="42">
        <f t="shared" ref="AC143:AC206" si="17">K143/60</f>
        <v>0</v>
      </c>
    </row>
    <row r="144" spans="1:29" ht="15" customHeight="1" thickTop="1" thickBot="1" x14ac:dyDescent="0.3">
      <c r="A144" s="5">
        <f t="shared" si="15"/>
        <v>43595</v>
      </c>
      <c r="B144" s="57">
        <f t="shared" ref="B144:B207" si="18">WEEKDAY(A144,2)</f>
        <v>5</v>
      </c>
      <c r="C144" s="58">
        <f>ROW()</f>
        <v>144</v>
      </c>
      <c r="D144" s="189"/>
      <c r="E144" s="59">
        <f t="shared" ref="E144:E207" si="19">WEEKNUM($A144,2)</f>
        <v>19</v>
      </c>
      <c r="F144" s="70">
        <f t="shared" ref="F144:F207" si="20">DAY($A144)</f>
        <v>10</v>
      </c>
      <c r="G144" s="71">
        <f t="shared" ref="G144:G207" si="21">$A144</f>
        <v>43595</v>
      </c>
      <c r="H144" s="78"/>
      <c r="I144" s="79"/>
      <c r="J144" s="80" t="s">
        <v>23</v>
      </c>
      <c r="K144" s="81"/>
      <c r="L144" s="82" t="s">
        <v>21</v>
      </c>
      <c r="M144" s="185"/>
      <c r="N144" s="67"/>
      <c r="O144" s="83"/>
      <c r="P144" s="97"/>
      <c r="Q144" s="97"/>
      <c r="R144" s="97"/>
      <c r="S144" s="97"/>
      <c r="T144" s="182"/>
      <c r="U144" s="182"/>
      <c r="V144" s="182"/>
      <c r="W144" s="182"/>
      <c r="X144" s="182"/>
      <c r="Y144" s="182"/>
      <c r="Z144" s="182"/>
      <c r="AA144" s="42">
        <f t="shared" ref="AA144:AA207" si="22">AB144+AC144</f>
        <v>0</v>
      </c>
      <c r="AB144" s="42">
        <f t="shared" si="16"/>
        <v>0</v>
      </c>
      <c r="AC144" s="42">
        <f t="shared" si="17"/>
        <v>0</v>
      </c>
    </row>
    <row r="145" spans="1:29" ht="15" customHeight="1" thickTop="1" thickBot="1" x14ac:dyDescent="0.3">
      <c r="A145" s="5">
        <f t="shared" ref="A145:A208" si="23">A144+1</f>
        <v>43596</v>
      </c>
      <c r="B145" s="57">
        <f t="shared" si="18"/>
        <v>6</v>
      </c>
      <c r="C145" s="58">
        <f>ROW()</f>
        <v>145</v>
      </c>
      <c r="D145" s="189"/>
      <c r="E145" s="59">
        <f t="shared" si="19"/>
        <v>19</v>
      </c>
      <c r="F145" s="70">
        <f t="shared" si="20"/>
        <v>11</v>
      </c>
      <c r="G145" s="71">
        <f t="shared" si="21"/>
        <v>43596</v>
      </c>
      <c r="H145" s="84" t="s">
        <v>34</v>
      </c>
      <c r="I145" s="85"/>
      <c r="J145" s="86" t="s">
        <v>23</v>
      </c>
      <c r="K145" s="87"/>
      <c r="L145" s="88" t="s">
        <v>21</v>
      </c>
      <c r="M145" s="185"/>
      <c r="N145" s="67"/>
      <c r="O145" s="83"/>
      <c r="P145" s="97"/>
      <c r="Q145" s="97"/>
      <c r="R145" s="97"/>
      <c r="S145" s="97"/>
      <c r="T145" s="182"/>
      <c r="U145" s="182"/>
      <c r="V145" s="182"/>
      <c r="W145" s="182"/>
      <c r="X145" s="182"/>
      <c r="Y145" s="182"/>
      <c r="Z145" s="182"/>
      <c r="AA145" s="42">
        <f t="shared" si="22"/>
        <v>0</v>
      </c>
      <c r="AB145" s="42">
        <f t="shared" si="16"/>
        <v>0</v>
      </c>
      <c r="AC145" s="42">
        <f t="shared" si="17"/>
        <v>0</v>
      </c>
    </row>
    <row r="146" spans="1:29" ht="15" customHeight="1" thickTop="1" thickBot="1" x14ac:dyDescent="0.3">
      <c r="A146" s="5">
        <f t="shared" si="23"/>
        <v>43597</v>
      </c>
      <c r="B146" s="57">
        <f t="shared" si="18"/>
        <v>7</v>
      </c>
      <c r="C146" s="58">
        <f>ROW()</f>
        <v>146</v>
      </c>
      <c r="D146" s="189"/>
      <c r="E146" s="89">
        <f t="shared" si="19"/>
        <v>19</v>
      </c>
      <c r="F146" s="70">
        <f t="shared" si="20"/>
        <v>12</v>
      </c>
      <c r="G146" s="71">
        <f t="shared" si="21"/>
        <v>43597</v>
      </c>
      <c r="H146" s="72" t="s">
        <v>34</v>
      </c>
      <c r="I146" s="73"/>
      <c r="J146" s="74" t="s">
        <v>23</v>
      </c>
      <c r="K146" s="75"/>
      <c r="L146" s="76" t="s">
        <v>21</v>
      </c>
      <c r="M146" s="185"/>
      <c r="N146" s="67"/>
      <c r="O146" s="83"/>
      <c r="P146" s="97"/>
      <c r="Q146" s="97"/>
      <c r="R146" s="97"/>
      <c r="S146" s="97"/>
      <c r="T146" s="182"/>
      <c r="U146" s="182"/>
      <c r="V146" s="182"/>
      <c r="W146" s="182"/>
      <c r="X146" s="182"/>
      <c r="Y146" s="182"/>
      <c r="Z146" s="182"/>
      <c r="AA146" s="42">
        <f t="shared" si="22"/>
        <v>0</v>
      </c>
      <c r="AB146" s="42">
        <f t="shared" si="16"/>
        <v>0</v>
      </c>
      <c r="AC146" s="42">
        <f t="shared" si="17"/>
        <v>0</v>
      </c>
    </row>
    <row r="147" spans="1:29" ht="15" customHeight="1" thickTop="1" thickBot="1" x14ac:dyDescent="0.3">
      <c r="A147" s="5">
        <f t="shared" si="23"/>
        <v>43598</v>
      </c>
      <c r="B147" s="57">
        <f t="shared" si="18"/>
        <v>1</v>
      </c>
      <c r="C147" s="58">
        <f>ROW()</f>
        <v>147</v>
      </c>
      <c r="D147" s="189"/>
      <c r="E147" s="59">
        <f t="shared" si="19"/>
        <v>20</v>
      </c>
      <c r="F147" s="70">
        <f t="shared" si="20"/>
        <v>13</v>
      </c>
      <c r="G147" s="71">
        <f t="shared" si="21"/>
        <v>43598</v>
      </c>
      <c r="H147" s="72"/>
      <c r="I147" s="73"/>
      <c r="J147" s="74" t="s">
        <v>23</v>
      </c>
      <c r="K147" s="75"/>
      <c r="L147" s="76" t="s">
        <v>21</v>
      </c>
      <c r="M147" s="183">
        <f>COUNTIF(L147:L153,"SI")</f>
        <v>0</v>
      </c>
      <c r="N147" s="67"/>
      <c r="O147" s="83"/>
      <c r="P147" s="97"/>
      <c r="Q147" s="97"/>
      <c r="R147" s="97"/>
      <c r="S147" s="97"/>
      <c r="T147" s="182"/>
      <c r="U147" s="182"/>
      <c r="V147" s="182"/>
      <c r="W147" s="182"/>
      <c r="X147" s="182"/>
      <c r="Y147" s="182"/>
      <c r="Z147" s="182"/>
      <c r="AA147" s="42">
        <f t="shared" si="22"/>
        <v>0</v>
      </c>
      <c r="AB147" s="42">
        <f t="shared" si="16"/>
        <v>0</v>
      </c>
      <c r="AC147" s="42">
        <f t="shared" si="17"/>
        <v>0</v>
      </c>
    </row>
    <row r="148" spans="1:29" ht="15" customHeight="1" thickTop="1" thickBot="1" x14ac:dyDescent="0.3">
      <c r="A148" s="5">
        <f t="shared" si="23"/>
        <v>43599</v>
      </c>
      <c r="B148" s="57">
        <f t="shared" si="18"/>
        <v>2</v>
      </c>
      <c r="C148" s="58">
        <f>ROW()</f>
        <v>148</v>
      </c>
      <c r="D148" s="189"/>
      <c r="E148" s="59">
        <f t="shared" si="19"/>
        <v>20</v>
      </c>
      <c r="F148" s="70">
        <f t="shared" si="20"/>
        <v>14</v>
      </c>
      <c r="G148" s="71">
        <f t="shared" si="21"/>
        <v>43599</v>
      </c>
      <c r="H148" s="72"/>
      <c r="I148" s="73"/>
      <c r="J148" s="74" t="s">
        <v>23</v>
      </c>
      <c r="K148" s="75"/>
      <c r="L148" s="76" t="s">
        <v>21</v>
      </c>
      <c r="M148" s="185"/>
      <c r="N148" s="67"/>
      <c r="O148" s="83"/>
      <c r="P148" s="97"/>
      <c r="Q148" s="97"/>
      <c r="R148" s="97"/>
      <c r="S148" s="97"/>
      <c r="T148" s="182">
        <f>COUNTIF(H148:H154,"")</f>
        <v>5</v>
      </c>
      <c r="U148" s="182">
        <f>T148*7</f>
        <v>35</v>
      </c>
      <c r="V148" s="182">
        <f>$V$11*T148</f>
        <v>42</v>
      </c>
      <c r="W148" s="182">
        <f>V148-INT(V148)</f>
        <v>0</v>
      </c>
      <c r="X148" s="182">
        <f>SUM(AA148:AA154)</f>
        <v>0</v>
      </c>
      <c r="Y148" s="182">
        <f>X148-INT(X148)</f>
        <v>0</v>
      </c>
      <c r="Z148" s="182" t="str">
        <f>IF(X148&lt;V148,IF(X148&gt;U148,"SI","NO"),"NO")</f>
        <v>NO</v>
      </c>
      <c r="AA148" s="42">
        <f t="shared" si="22"/>
        <v>0</v>
      </c>
      <c r="AB148" s="42">
        <f t="shared" si="16"/>
        <v>0</v>
      </c>
      <c r="AC148" s="42">
        <f t="shared" si="17"/>
        <v>0</v>
      </c>
    </row>
    <row r="149" spans="1:29" ht="15" customHeight="1" thickTop="1" thickBot="1" x14ac:dyDescent="0.3">
      <c r="A149" s="5">
        <f t="shared" si="23"/>
        <v>43600</v>
      </c>
      <c r="B149" s="57">
        <f t="shared" si="18"/>
        <v>3</v>
      </c>
      <c r="C149" s="58">
        <f>ROW()</f>
        <v>149</v>
      </c>
      <c r="D149" s="189"/>
      <c r="E149" s="59">
        <f t="shared" si="19"/>
        <v>20</v>
      </c>
      <c r="F149" s="70">
        <f t="shared" si="20"/>
        <v>15</v>
      </c>
      <c r="G149" s="71">
        <f t="shared" si="21"/>
        <v>43600</v>
      </c>
      <c r="H149" s="72"/>
      <c r="I149" s="73"/>
      <c r="J149" s="74" t="s">
        <v>23</v>
      </c>
      <c r="K149" s="75"/>
      <c r="L149" s="76" t="s">
        <v>21</v>
      </c>
      <c r="M149" s="185"/>
      <c r="N149" s="67"/>
      <c r="O149" s="83"/>
      <c r="P149" s="97"/>
      <c r="Q149" s="97"/>
      <c r="R149" s="97"/>
      <c r="S149" s="97"/>
      <c r="T149" s="182"/>
      <c r="U149" s="182"/>
      <c r="V149" s="182"/>
      <c r="W149" s="182"/>
      <c r="X149" s="182"/>
      <c r="Y149" s="182"/>
      <c r="Z149" s="182"/>
      <c r="AA149" s="42">
        <f t="shared" si="22"/>
        <v>0</v>
      </c>
      <c r="AB149" s="42">
        <f t="shared" si="16"/>
        <v>0</v>
      </c>
      <c r="AC149" s="42">
        <f t="shared" si="17"/>
        <v>0</v>
      </c>
    </row>
    <row r="150" spans="1:29" ht="15" customHeight="1" thickTop="1" thickBot="1" x14ac:dyDescent="0.3">
      <c r="A150" s="5">
        <f t="shared" si="23"/>
        <v>43601</v>
      </c>
      <c r="B150" s="57">
        <f t="shared" si="18"/>
        <v>4</v>
      </c>
      <c r="C150" s="58">
        <f>ROW()</f>
        <v>150</v>
      </c>
      <c r="D150" s="189"/>
      <c r="E150" s="59">
        <f t="shared" si="19"/>
        <v>20</v>
      </c>
      <c r="F150" s="70">
        <f t="shared" si="20"/>
        <v>16</v>
      </c>
      <c r="G150" s="71">
        <f t="shared" si="21"/>
        <v>43601</v>
      </c>
      <c r="H150" s="72"/>
      <c r="I150" s="73"/>
      <c r="J150" s="74" t="s">
        <v>23</v>
      </c>
      <c r="K150" s="75"/>
      <c r="L150" s="76" t="s">
        <v>21</v>
      </c>
      <c r="M150" s="185"/>
      <c r="N150" s="67"/>
      <c r="O150" s="83"/>
      <c r="P150" s="97"/>
      <c r="Q150" s="97"/>
      <c r="R150" s="97"/>
      <c r="S150" s="97"/>
      <c r="T150" s="182"/>
      <c r="U150" s="182"/>
      <c r="V150" s="182"/>
      <c r="W150" s="182"/>
      <c r="X150" s="182"/>
      <c r="Y150" s="182"/>
      <c r="Z150" s="182"/>
      <c r="AA150" s="42">
        <f t="shared" si="22"/>
        <v>0</v>
      </c>
      <c r="AB150" s="42">
        <f t="shared" si="16"/>
        <v>0</v>
      </c>
      <c r="AC150" s="42">
        <f t="shared" si="17"/>
        <v>0</v>
      </c>
    </row>
    <row r="151" spans="1:29" ht="15" customHeight="1" thickTop="1" thickBot="1" x14ac:dyDescent="0.3">
      <c r="A151" s="5">
        <f t="shared" si="23"/>
        <v>43602</v>
      </c>
      <c r="B151" s="57">
        <f t="shared" si="18"/>
        <v>5</v>
      </c>
      <c r="C151" s="58">
        <f>ROW()</f>
        <v>151</v>
      </c>
      <c r="D151" s="189"/>
      <c r="E151" s="59">
        <f t="shared" si="19"/>
        <v>20</v>
      </c>
      <c r="F151" s="70">
        <f t="shared" si="20"/>
        <v>17</v>
      </c>
      <c r="G151" s="71">
        <f t="shared" si="21"/>
        <v>43602</v>
      </c>
      <c r="H151" s="78"/>
      <c r="I151" s="79"/>
      <c r="J151" s="80" t="s">
        <v>23</v>
      </c>
      <c r="K151" s="81"/>
      <c r="L151" s="82" t="s">
        <v>21</v>
      </c>
      <c r="M151" s="185"/>
      <c r="N151" s="67"/>
      <c r="O151" s="83"/>
      <c r="P151" s="97"/>
      <c r="Q151" s="97"/>
      <c r="R151" s="97"/>
      <c r="S151" s="97"/>
      <c r="T151" s="182"/>
      <c r="U151" s="182"/>
      <c r="V151" s="182"/>
      <c r="W151" s="182"/>
      <c r="X151" s="182"/>
      <c r="Y151" s="182"/>
      <c r="Z151" s="182"/>
      <c r="AA151" s="42">
        <f t="shared" si="22"/>
        <v>0</v>
      </c>
      <c r="AB151" s="42">
        <f t="shared" si="16"/>
        <v>0</v>
      </c>
      <c r="AC151" s="42">
        <f t="shared" si="17"/>
        <v>0</v>
      </c>
    </row>
    <row r="152" spans="1:29" ht="15" customHeight="1" thickTop="1" thickBot="1" x14ac:dyDescent="0.3">
      <c r="A152" s="5">
        <f t="shared" si="23"/>
        <v>43603</v>
      </c>
      <c r="B152" s="57">
        <f t="shared" si="18"/>
        <v>6</v>
      </c>
      <c r="C152" s="58">
        <f>ROW()</f>
        <v>152</v>
      </c>
      <c r="D152" s="189"/>
      <c r="E152" s="59">
        <f t="shared" si="19"/>
        <v>20</v>
      </c>
      <c r="F152" s="70">
        <f t="shared" si="20"/>
        <v>18</v>
      </c>
      <c r="G152" s="71">
        <f t="shared" si="21"/>
        <v>43603</v>
      </c>
      <c r="H152" s="84" t="s">
        <v>34</v>
      </c>
      <c r="I152" s="85"/>
      <c r="J152" s="86" t="s">
        <v>23</v>
      </c>
      <c r="K152" s="87"/>
      <c r="L152" s="88" t="s">
        <v>21</v>
      </c>
      <c r="M152" s="185"/>
      <c r="N152" s="67"/>
      <c r="O152" s="83"/>
      <c r="P152" s="97"/>
      <c r="Q152" s="97"/>
      <c r="R152" s="97"/>
      <c r="S152" s="97"/>
      <c r="T152" s="182"/>
      <c r="U152" s="182"/>
      <c r="V152" s="182"/>
      <c r="W152" s="182"/>
      <c r="X152" s="182"/>
      <c r="Y152" s="182"/>
      <c r="Z152" s="182"/>
      <c r="AA152" s="42">
        <f t="shared" si="22"/>
        <v>0</v>
      </c>
      <c r="AB152" s="42">
        <f t="shared" si="16"/>
        <v>0</v>
      </c>
      <c r="AC152" s="42">
        <f t="shared" si="17"/>
        <v>0</v>
      </c>
    </row>
    <row r="153" spans="1:29" ht="15" customHeight="1" thickTop="1" thickBot="1" x14ac:dyDescent="0.3">
      <c r="A153" s="5">
        <f t="shared" si="23"/>
        <v>43604</v>
      </c>
      <c r="B153" s="57">
        <f t="shared" si="18"/>
        <v>7</v>
      </c>
      <c r="C153" s="58">
        <f>ROW()</f>
        <v>153</v>
      </c>
      <c r="D153" s="189"/>
      <c r="E153" s="89">
        <f t="shared" si="19"/>
        <v>20</v>
      </c>
      <c r="F153" s="70">
        <f t="shared" si="20"/>
        <v>19</v>
      </c>
      <c r="G153" s="71">
        <f t="shared" si="21"/>
        <v>43604</v>
      </c>
      <c r="H153" s="72" t="s">
        <v>34</v>
      </c>
      <c r="I153" s="73"/>
      <c r="J153" s="74" t="s">
        <v>23</v>
      </c>
      <c r="K153" s="75"/>
      <c r="L153" s="76" t="s">
        <v>21</v>
      </c>
      <c r="M153" s="185"/>
      <c r="N153" s="67"/>
      <c r="O153" s="83"/>
      <c r="P153" s="97"/>
      <c r="Q153" s="97"/>
      <c r="R153" s="97"/>
      <c r="S153" s="97"/>
      <c r="T153" s="182"/>
      <c r="U153" s="182"/>
      <c r="V153" s="182"/>
      <c r="W153" s="182"/>
      <c r="X153" s="182"/>
      <c r="Y153" s="182"/>
      <c r="Z153" s="182"/>
      <c r="AA153" s="42">
        <f t="shared" si="22"/>
        <v>0</v>
      </c>
      <c r="AB153" s="42">
        <f t="shared" si="16"/>
        <v>0</v>
      </c>
      <c r="AC153" s="42">
        <f t="shared" si="17"/>
        <v>0</v>
      </c>
    </row>
    <row r="154" spans="1:29" ht="15" customHeight="1" thickTop="1" thickBot="1" x14ac:dyDescent="0.3">
      <c r="A154" s="5">
        <f t="shared" si="23"/>
        <v>43605</v>
      </c>
      <c r="B154" s="57">
        <f t="shared" si="18"/>
        <v>1</v>
      </c>
      <c r="C154" s="58">
        <f>ROW()</f>
        <v>154</v>
      </c>
      <c r="D154" s="189"/>
      <c r="E154" s="59">
        <f t="shared" si="19"/>
        <v>21</v>
      </c>
      <c r="F154" s="70">
        <f t="shared" si="20"/>
        <v>20</v>
      </c>
      <c r="G154" s="71">
        <f t="shared" si="21"/>
        <v>43605</v>
      </c>
      <c r="H154" s="72"/>
      <c r="I154" s="73"/>
      <c r="J154" s="74" t="s">
        <v>23</v>
      </c>
      <c r="K154" s="75"/>
      <c r="L154" s="76" t="s">
        <v>21</v>
      </c>
      <c r="M154" s="183">
        <f>COUNTIF(L154:L160,"SI")</f>
        <v>0</v>
      </c>
      <c r="N154" s="67"/>
      <c r="O154" s="83"/>
      <c r="P154" s="97"/>
      <c r="Q154" s="97"/>
      <c r="R154" s="97"/>
      <c r="S154" s="97"/>
      <c r="T154" s="182"/>
      <c r="U154" s="182"/>
      <c r="V154" s="182"/>
      <c r="W154" s="182"/>
      <c r="X154" s="182"/>
      <c r="Y154" s="182"/>
      <c r="Z154" s="182"/>
      <c r="AA154" s="42">
        <f t="shared" si="22"/>
        <v>0</v>
      </c>
      <c r="AB154" s="42">
        <f t="shared" si="16"/>
        <v>0</v>
      </c>
      <c r="AC154" s="42">
        <f t="shared" si="17"/>
        <v>0</v>
      </c>
    </row>
    <row r="155" spans="1:29" ht="15" customHeight="1" thickTop="1" thickBot="1" x14ac:dyDescent="0.3">
      <c r="A155" s="5">
        <f t="shared" si="23"/>
        <v>43606</v>
      </c>
      <c r="B155" s="57">
        <f t="shared" si="18"/>
        <v>2</v>
      </c>
      <c r="C155" s="58">
        <f>ROW()</f>
        <v>155</v>
      </c>
      <c r="D155" s="189"/>
      <c r="E155" s="59">
        <f t="shared" si="19"/>
        <v>21</v>
      </c>
      <c r="F155" s="70">
        <f t="shared" si="20"/>
        <v>21</v>
      </c>
      <c r="G155" s="71">
        <f t="shared" si="21"/>
        <v>43606</v>
      </c>
      <c r="H155" s="72"/>
      <c r="I155" s="73"/>
      <c r="J155" s="74" t="s">
        <v>23</v>
      </c>
      <c r="K155" s="75"/>
      <c r="L155" s="76" t="s">
        <v>21</v>
      </c>
      <c r="M155" s="185"/>
      <c r="N155" s="67"/>
      <c r="O155" s="83"/>
      <c r="P155" s="97"/>
      <c r="Q155" s="97"/>
      <c r="R155" s="97"/>
      <c r="S155" s="97"/>
      <c r="T155" s="182">
        <f>COUNTIF(H155:H161,"")</f>
        <v>5</v>
      </c>
      <c r="U155" s="182">
        <f>T155*7</f>
        <v>35</v>
      </c>
      <c r="V155" s="182">
        <f>$V$11*T155</f>
        <v>42</v>
      </c>
      <c r="W155" s="182">
        <f>V155-INT(V155)</f>
        <v>0</v>
      </c>
      <c r="X155" s="182">
        <f>SUM(AA155:AA161)</f>
        <v>0</v>
      </c>
      <c r="Y155" s="182">
        <f>X155-INT(X155)</f>
        <v>0</v>
      </c>
      <c r="Z155" s="182" t="str">
        <f>IF(X155&lt;V155,IF(X155&gt;U155,"SI","NO"),"NO")</f>
        <v>NO</v>
      </c>
      <c r="AA155" s="42">
        <f t="shared" si="22"/>
        <v>0</v>
      </c>
      <c r="AB155" s="42">
        <f t="shared" si="16"/>
        <v>0</v>
      </c>
      <c r="AC155" s="42">
        <f t="shared" si="17"/>
        <v>0</v>
      </c>
    </row>
    <row r="156" spans="1:29" ht="15" customHeight="1" thickTop="1" thickBot="1" x14ac:dyDescent="0.3">
      <c r="A156" s="5">
        <f t="shared" si="23"/>
        <v>43607</v>
      </c>
      <c r="B156" s="57">
        <f t="shared" si="18"/>
        <v>3</v>
      </c>
      <c r="C156" s="58">
        <f>ROW()</f>
        <v>156</v>
      </c>
      <c r="D156" s="189"/>
      <c r="E156" s="59">
        <f t="shared" si="19"/>
        <v>21</v>
      </c>
      <c r="F156" s="70">
        <f t="shared" si="20"/>
        <v>22</v>
      </c>
      <c r="G156" s="71">
        <f t="shared" si="21"/>
        <v>43607</v>
      </c>
      <c r="H156" s="72"/>
      <c r="I156" s="73"/>
      <c r="J156" s="74" t="s">
        <v>23</v>
      </c>
      <c r="K156" s="75"/>
      <c r="L156" s="76" t="s">
        <v>21</v>
      </c>
      <c r="M156" s="185"/>
      <c r="N156" s="67"/>
      <c r="O156" s="83"/>
      <c r="P156" s="97"/>
      <c r="Q156" s="97"/>
      <c r="R156" s="97"/>
      <c r="S156" s="97"/>
      <c r="T156" s="182"/>
      <c r="U156" s="182"/>
      <c r="V156" s="182"/>
      <c r="W156" s="182"/>
      <c r="X156" s="182"/>
      <c r="Y156" s="182"/>
      <c r="Z156" s="182"/>
      <c r="AA156" s="42">
        <f t="shared" si="22"/>
        <v>0</v>
      </c>
      <c r="AB156" s="42">
        <f t="shared" si="16"/>
        <v>0</v>
      </c>
      <c r="AC156" s="42">
        <f t="shared" si="17"/>
        <v>0</v>
      </c>
    </row>
    <row r="157" spans="1:29" ht="15" customHeight="1" thickTop="1" thickBot="1" x14ac:dyDescent="0.3">
      <c r="A157" s="5">
        <f t="shared" si="23"/>
        <v>43608</v>
      </c>
      <c r="B157" s="57">
        <f t="shared" si="18"/>
        <v>4</v>
      </c>
      <c r="C157" s="58">
        <f>ROW()</f>
        <v>157</v>
      </c>
      <c r="D157" s="189"/>
      <c r="E157" s="59">
        <f t="shared" si="19"/>
        <v>21</v>
      </c>
      <c r="F157" s="70">
        <f t="shared" si="20"/>
        <v>23</v>
      </c>
      <c r="G157" s="71">
        <f t="shared" si="21"/>
        <v>43608</v>
      </c>
      <c r="H157" s="72"/>
      <c r="I157" s="73"/>
      <c r="J157" s="74" t="s">
        <v>23</v>
      </c>
      <c r="K157" s="75"/>
      <c r="L157" s="76" t="s">
        <v>21</v>
      </c>
      <c r="M157" s="185"/>
      <c r="N157" s="67"/>
      <c r="O157" s="83" t="s">
        <v>63</v>
      </c>
      <c r="P157" s="97"/>
      <c r="Q157" s="97"/>
      <c r="R157" s="97"/>
      <c r="S157" s="97"/>
      <c r="T157" s="182"/>
      <c r="U157" s="182"/>
      <c r="V157" s="182"/>
      <c r="W157" s="182"/>
      <c r="X157" s="182"/>
      <c r="Y157" s="182"/>
      <c r="Z157" s="182"/>
      <c r="AA157" s="42">
        <f t="shared" si="22"/>
        <v>0</v>
      </c>
      <c r="AB157" s="42">
        <f t="shared" si="16"/>
        <v>0</v>
      </c>
      <c r="AC157" s="42">
        <f t="shared" si="17"/>
        <v>0</v>
      </c>
    </row>
    <row r="158" spans="1:29" ht="15" customHeight="1" thickTop="1" thickBot="1" x14ac:dyDescent="0.3">
      <c r="A158" s="5">
        <f t="shared" si="23"/>
        <v>43609</v>
      </c>
      <c r="B158" s="57">
        <f t="shared" si="18"/>
        <v>5</v>
      </c>
      <c r="C158" s="58">
        <f>ROW()</f>
        <v>158</v>
      </c>
      <c r="D158" s="189"/>
      <c r="E158" s="59">
        <f t="shared" si="19"/>
        <v>21</v>
      </c>
      <c r="F158" s="70">
        <f t="shared" si="20"/>
        <v>24</v>
      </c>
      <c r="G158" s="71">
        <f t="shared" si="21"/>
        <v>43609</v>
      </c>
      <c r="H158" s="78"/>
      <c r="I158" s="79"/>
      <c r="J158" s="80" t="s">
        <v>23</v>
      </c>
      <c r="K158" s="81"/>
      <c r="L158" s="82" t="s">
        <v>21</v>
      </c>
      <c r="M158" s="185"/>
      <c r="N158" s="67"/>
      <c r="O158" s="99" t="s">
        <v>64</v>
      </c>
      <c r="P158" s="97"/>
      <c r="Q158" s="97"/>
      <c r="R158" s="97"/>
      <c r="S158" s="97"/>
      <c r="T158" s="182"/>
      <c r="U158" s="182"/>
      <c r="V158" s="182"/>
      <c r="W158" s="182"/>
      <c r="X158" s="182"/>
      <c r="Y158" s="182"/>
      <c r="Z158" s="182"/>
      <c r="AA158" s="42">
        <f t="shared" si="22"/>
        <v>0</v>
      </c>
      <c r="AB158" s="42">
        <f t="shared" si="16"/>
        <v>0</v>
      </c>
      <c r="AC158" s="42">
        <f t="shared" si="17"/>
        <v>0</v>
      </c>
    </row>
    <row r="159" spans="1:29" ht="15" customHeight="1" thickTop="1" thickBot="1" x14ac:dyDescent="0.3">
      <c r="A159" s="5">
        <f t="shared" si="23"/>
        <v>43610</v>
      </c>
      <c r="B159" s="57">
        <f t="shared" si="18"/>
        <v>6</v>
      </c>
      <c r="C159" s="58">
        <f>ROW()</f>
        <v>159</v>
      </c>
      <c r="D159" s="189"/>
      <c r="E159" s="59">
        <f t="shared" si="19"/>
        <v>21</v>
      </c>
      <c r="F159" s="70">
        <f t="shared" si="20"/>
        <v>25</v>
      </c>
      <c r="G159" s="71">
        <f t="shared" si="21"/>
        <v>43610</v>
      </c>
      <c r="H159" s="84" t="s">
        <v>34</v>
      </c>
      <c r="I159" s="85"/>
      <c r="J159" s="86" t="s">
        <v>23</v>
      </c>
      <c r="K159" s="87"/>
      <c r="L159" s="88" t="s">
        <v>21</v>
      </c>
      <c r="M159" s="185"/>
      <c r="N159" s="67"/>
      <c r="O159" s="83"/>
      <c r="P159" s="97"/>
      <c r="Q159" s="97"/>
      <c r="R159" s="97"/>
      <c r="S159" s="97"/>
      <c r="T159" s="182"/>
      <c r="U159" s="182"/>
      <c r="V159" s="182"/>
      <c r="W159" s="182"/>
      <c r="X159" s="182"/>
      <c r="Y159" s="182"/>
      <c r="Z159" s="182"/>
      <c r="AA159" s="42">
        <f t="shared" si="22"/>
        <v>0</v>
      </c>
      <c r="AB159" s="42">
        <f t="shared" si="16"/>
        <v>0</v>
      </c>
      <c r="AC159" s="42">
        <f t="shared" si="17"/>
        <v>0</v>
      </c>
    </row>
    <row r="160" spans="1:29" ht="15" customHeight="1" thickTop="1" thickBot="1" x14ac:dyDescent="0.3">
      <c r="A160" s="5">
        <f t="shared" si="23"/>
        <v>43611</v>
      </c>
      <c r="B160" s="57">
        <f t="shared" si="18"/>
        <v>7</v>
      </c>
      <c r="C160" s="58">
        <f>ROW()</f>
        <v>160</v>
      </c>
      <c r="D160" s="189"/>
      <c r="E160" s="89">
        <f t="shared" si="19"/>
        <v>21</v>
      </c>
      <c r="F160" s="70">
        <f t="shared" si="20"/>
        <v>26</v>
      </c>
      <c r="G160" s="71">
        <f t="shared" si="21"/>
        <v>43611</v>
      </c>
      <c r="H160" s="72" t="s">
        <v>34</v>
      </c>
      <c r="I160" s="73"/>
      <c r="J160" s="74" t="s">
        <v>23</v>
      </c>
      <c r="K160" s="75"/>
      <c r="L160" s="76" t="s">
        <v>21</v>
      </c>
      <c r="M160" s="185"/>
      <c r="N160" s="67"/>
      <c r="O160" s="83"/>
      <c r="P160" s="97"/>
      <c r="Q160" s="97"/>
      <c r="R160" s="97"/>
      <c r="S160" s="97"/>
      <c r="T160" s="182"/>
      <c r="U160" s="182"/>
      <c r="V160" s="182"/>
      <c r="W160" s="182"/>
      <c r="X160" s="182"/>
      <c r="Y160" s="182"/>
      <c r="Z160" s="182"/>
      <c r="AA160" s="42">
        <f t="shared" si="22"/>
        <v>0</v>
      </c>
      <c r="AB160" s="42">
        <f t="shared" si="16"/>
        <v>0</v>
      </c>
      <c r="AC160" s="42">
        <f t="shared" si="17"/>
        <v>0</v>
      </c>
    </row>
    <row r="161" spans="1:29" ht="15" customHeight="1" thickTop="1" thickBot="1" x14ac:dyDescent="0.3">
      <c r="A161" s="5">
        <f t="shared" si="23"/>
        <v>43612</v>
      </c>
      <c r="B161" s="57">
        <f t="shared" si="18"/>
        <v>1</v>
      </c>
      <c r="C161" s="58">
        <f>ROW()</f>
        <v>161</v>
      </c>
      <c r="D161" s="189"/>
      <c r="E161" s="59">
        <f t="shared" si="19"/>
        <v>22</v>
      </c>
      <c r="F161" s="70">
        <f t="shared" si="20"/>
        <v>27</v>
      </c>
      <c r="G161" s="71">
        <f t="shared" si="21"/>
        <v>43612</v>
      </c>
      <c r="H161" s="72"/>
      <c r="I161" s="73"/>
      <c r="J161" s="74" t="s">
        <v>23</v>
      </c>
      <c r="K161" s="75"/>
      <c r="L161" s="76" t="s">
        <v>21</v>
      </c>
      <c r="M161" s="183">
        <f>COUNTIF(L161:L167,"SI")</f>
        <v>0</v>
      </c>
      <c r="N161" s="67"/>
      <c r="O161" s="83"/>
      <c r="P161" s="97"/>
      <c r="Q161" s="97"/>
      <c r="R161" s="97"/>
      <c r="S161" s="97"/>
      <c r="T161" s="182"/>
      <c r="U161" s="182"/>
      <c r="V161" s="182"/>
      <c r="W161" s="182"/>
      <c r="X161" s="182"/>
      <c r="Y161" s="182"/>
      <c r="Z161" s="182"/>
      <c r="AA161" s="42">
        <f t="shared" si="22"/>
        <v>0</v>
      </c>
      <c r="AB161" s="42">
        <f t="shared" si="16"/>
        <v>0</v>
      </c>
      <c r="AC161" s="42">
        <f t="shared" si="17"/>
        <v>0</v>
      </c>
    </row>
    <row r="162" spans="1:29" ht="15" customHeight="1" thickTop="1" thickBot="1" x14ac:dyDescent="0.3">
      <c r="A162" s="5">
        <f t="shared" si="23"/>
        <v>43613</v>
      </c>
      <c r="B162" s="57">
        <f t="shared" si="18"/>
        <v>2</v>
      </c>
      <c r="C162" s="58">
        <f>ROW()</f>
        <v>162</v>
      </c>
      <c r="D162" s="189"/>
      <c r="E162" s="59">
        <f t="shared" si="19"/>
        <v>22</v>
      </c>
      <c r="F162" s="70">
        <f t="shared" si="20"/>
        <v>28</v>
      </c>
      <c r="G162" s="71">
        <f t="shared" si="21"/>
        <v>43613</v>
      </c>
      <c r="H162" s="72"/>
      <c r="I162" s="73"/>
      <c r="J162" s="74" t="s">
        <v>23</v>
      </c>
      <c r="K162" s="75"/>
      <c r="L162" s="76" t="s">
        <v>21</v>
      </c>
      <c r="M162" s="185"/>
      <c r="N162" s="67"/>
      <c r="O162" s="83"/>
      <c r="P162" s="97"/>
      <c r="Q162" s="97"/>
      <c r="R162" s="97"/>
      <c r="S162" s="97"/>
      <c r="T162" s="182">
        <f>COUNTIF(H162:H168,"")</f>
        <v>5</v>
      </c>
      <c r="U162" s="182">
        <f>T162*7</f>
        <v>35</v>
      </c>
      <c r="V162" s="182">
        <f>$V$11*T162</f>
        <v>42</v>
      </c>
      <c r="W162" s="182">
        <f>V162-INT(V162)</f>
        <v>0</v>
      </c>
      <c r="X162" s="182">
        <f>SUM(AA162:AA168)</f>
        <v>0</v>
      </c>
      <c r="Y162" s="182">
        <f>X162-INT(X162)</f>
        <v>0</v>
      </c>
      <c r="Z162" s="182" t="str">
        <f>IF(X162&lt;V162,IF(X162&gt;U162,"SI","NO"),"NO")</f>
        <v>NO</v>
      </c>
      <c r="AA162" s="42">
        <f t="shared" si="22"/>
        <v>0</v>
      </c>
      <c r="AB162" s="42">
        <f t="shared" si="16"/>
        <v>0</v>
      </c>
      <c r="AC162" s="42">
        <f t="shared" si="17"/>
        <v>0</v>
      </c>
    </row>
    <row r="163" spans="1:29" ht="15" customHeight="1" thickTop="1" thickBot="1" x14ac:dyDescent="0.3">
      <c r="A163" s="5">
        <f t="shared" si="23"/>
        <v>43614</v>
      </c>
      <c r="B163" s="57">
        <f t="shared" si="18"/>
        <v>3</v>
      </c>
      <c r="C163" s="58">
        <f>ROW()</f>
        <v>163</v>
      </c>
      <c r="D163" s="189"/>
      <c r="E163" s="59">
        <f t="shared" si="19"/>
        <v>22</v>
      </c>
      <c r="F163" s="70">
        <f t="shared" si="20"/>
        <v>29</v>
      </c>
      <c r="G163" s="71">
        <f t="shared" si="21"/>
        <v>43614</v>
      </c>
      <c r="H163" s="72"/>
      <c r="I163" s="73"/>
      <c r="J163" s="74" t="s">
        <v>23</v>
      </c>
      <c r="K163" s="75"/>
      <c r="L163" s="76" t="s">
        <v>21</v>
      </c>
      <c r="M163" s="185"/>
      <c r="N163" s="67"/>
      <c r="O163" s="83"/>
      <c r="P163" s="97"/>
      <c r="Q163" s="97"/>
      <c r="R163" s="97"/>
      <c r="S163" s="97"/>
      <c r="T163" s="182"/>
      <c r="U163" s="182"/>
      <c r="V163" s="182"/>
      <c r="W163" s="182"/>
      <c r="X163" s="182"/>
      <c r="Y163" s="182"/>
      <c r="Z163" s="182"/>
      <c r="AA163" s="42">
        <f t="shared" si="22"/>
        <v>0</v>
      </c>
      <c r="AB163" s="42">
        <f t="shared" si="16"/>
        <v>0</v>
      </c>
      <c r="AC163" s="42">
        <f t="shared" si="17"/>
        <v>0</v>
      </c>
    </row>
    <row r="164" spans="1:29" ht="15" customHeight="1" thickTop="1" thickBot="1" x14ac:dyDescent="0.3">
      <c r="A164" s="5">
        <f t="shared" si="23"/>
        <v>43615</v>
      </c>
      <c r="B164" s="57">
        <f t="shared" si="18"/>
        <v>4</v>
      </c>
      <c r="C164" s="58">
        <f>ROW()</f>
        <v>164</v>
      </c>
      <c r="D164" s="189"/>
      <c r="E164" s="59">
        <f t="shared" si="19"/>
        <v>22</v>
      </c>
      <c r="F164" s="70">
        <f t="shared" si="20"/>
        <v>30</v>
      </c>
      <c r="G164" s="71">
        <f t="shared" si="21"/>
        <v>43615</v>
      </c>
      <c r="H164" s="72"/>
      <c r="I164" s="73"/>
      <c r="J164" s="74" t="s">
        <v>23</v>
      </c>
      <c r="K164" s="75"/>
      <c r="L164" s="76" t="s">
        <v>21</v>
      </c>
      <c r="M164" s="185"/>
      <c r="N164" s="67"/>
      <c r="O164" s="83"/>
      <c r="P164" s="97"/>
      <c r="Q164" s="97"/>
      <c r="R164" s="97"/>
      <c r="S164" s="97"/>
      <c r="T164" s="182"/>
      <c r="U164" s="182"/>
      <c r="V164" s="182"/>
      <c r="W164" s="182"/>
      <c r="X164" s="182"/>
      <c r="Y164" s="182"/>
      <c r="Z164" s="182"/>
      <c r="AA164" s="42">
        <f t="shared" si="22"/>
        <v>0</v>
      </c>
      <c r="AB164" s="42">
        <f t="shared" si="16"/>
        <v>0</v>
      </c>
      <c r="AC164" s="42">
        <f t="shared" si="17"/>
        <v>0</v>
      </c>
    </row>
    <row r="165" spans="1:29" ht="15" customHeight="1" thickTop="1" thickBot="1" x14ac:dyDescent="0.3">
      <c r="A165" s="5">
        <f t="shared" si="23"/>
        <v>43616</v>
      </c>
      <c r="B165" s="57">
        <f t="shared" si="18"/>
        <v>5</v>
      </c>
      <c r="C165" s="58">
        <f>ROW()</f>
        <v>165</v>
      </c>
      <c r="D165" s="192"/>
      <c r="E165" s="59">
        <f t="shared" si="19"/>
        <v>22</v>
      </c>
      <c r="F165" s="70">
        <f t="shared" si="20"/>
        <v>31</v>
      </c>
      <c r="G165" s="71">
        <f t="shared" si="21"/>
        <v>43616</v>
      </c>
      <c r="H165" s="78"/>
      <c r="I165" s="79"/>
      <c r="J165" s="80" t="s">
        <v>23</v>
      </c>
      <c r="K165" s="81"/>
      <c r="L165" s="82" t="s">
        <v>21</v>
      </c>
      <c r="M165" s="185"/>
      <c r="N165" s="67"/>
      <c r="O165" s="83"/>
      <c r="P165" s="97"/>
      <c r="Q165" s="97"/>
      <c r="R165" s="97"/>
      <c r="S165" s="97"/>
      <c r="T165" s="182"/>
      <c r="U165" s="182"/>
      <c r="V165" s="182"/>
      <c r="W165" s="182"/>
      <c r="X165" s="182"/>
      <c r="Y165" s="182"/>
      <c r="Z165" s="182"/>
      <c r="AA165" s="42">
        <f t="shared" si="22"/>
        <v>0</v>
      </c>
      <c r="AB165" s="42">
        <f t="shared" si="16"/>
        <v>0</v>
      </c>
      <c r="AC165" s="42">
        <f t="shared" si="17"/>
        <v>0</v>
      </c>
    </row>
    <row r="166" spans="1:29" ht="15" customHeight="1" thickTop="1" thickBot="1" x14ac:dyDescent="0.3">
      <c r="A166" s="5">
        <f t="shared" si="23"/>
        <v>43617</v>
      </c>
      <c r="B166" s="57">
        <f t="shared" si="18"/>
        <v>6</v>
      </c>
      <c r="C166" s="58">
        <f>ROW()</f>
        <v>166</v>
      </c>
      <c r="D166" s="191" t="s">
        <v>65</v>
      </c>
      <c r="E166" s="59">
        <f t="shared" si="19"/>
        <v>22</v>
      </c>
      <c r="F166" s="70">
        <f t="shared" si="20"/>
        <v>1</v>
      </c>
      <c r="G166" s="71">
        <f t="shared" si="21"/>
        <v>43617</v>
      </c>
      <c r="H166" s="84" t="s">
        <v>34</v>
      </c>
      <c r="I166" s="85"/>
      <c r="J166" s="86" t="s">
        <v>23</v>
      </c>
      <c r="K166" s="87"/>
      <c r="L166" s="88" t="s">
        <v>21</v>
      </c>
      <c r="M166" s="185"/>
      <c r="N166" s="67"/>
      <c r="O166" s="83"/>
      <c r="P166" s="97"/>
      <c r="Q166" s="97"/>
      <c r="R166" s="97"/>
      <c r="S166" s="97"/>
      <c r="T166" s="182"/>
      <c r="U166" s="182"/>
      <c r="V166" s="182"/>
      <c r="W166" s="182"/>
      <c r="X166" s="182"/>
      <c r="Y166" s="182"/>
      <c r="Z166" s="182"/>
      <c r="AA166" s="42">
        <f t="shared" si="22"/>
        <v>0</v>
      </c>
      <c r="AB166" s="42">
        <f t="shared" si="16"/>
        <v>0</v>
      </c>
      <c r="AC166" s="42">
        <f t="shared" si="17"/>
        <v>0</v>
      </c>
    </row>
    <row r="167" spans="1:29" ht="15" customHeight="1" thickTop="1" thickBot="1" x14ac:dyDescent="0.3">
      <c r="A167" s="5">
        <f t="shared" si="23"/>
        <v>43618</v>
      </c>
      <c r="B167" s="57">
        <f t="shared" si="18"/>
        <v>7</v>
      </c>
      <c r="C167" s="58">
        <f>ROW()</f>
        <v>167</v>
      </c>
      <c r="D167" s="186"/>
      <c r="E167" s="89">
        <f t="shared" si="19"/>
        <v>22</v>
      </c>
      <c r="F167" s="70">
        <f t="shared" si="20"/>
        <v>2</v>
      </c>
      <c r="G167" s="71">
        <f t="shared" si="21"/>
        <v>43618</v>
      </c>
      <c r="H167" s="72" t="s">
        <v>34</v>
      </c>
      <c r="I167" s="73"/>
      <c r="J167" s="74" t="s">
        <v>23</v>
      </c>
      <c r="K167" s="75"/>
      <c r="L167" s="76" t="s">
        <v>21</v>
      </c>
      <c r="M167" s="185"/>
      <c r="N167" s="67"/>
      <c r="O167" s="83"/>
      <c r="P167" s="97"/>
      <c r="Q167" s="97"/>
      <c r="R167" s="97"/>
      <c r="S167" s="97"/>
      <c r="T167" s="182"/>
      <c r="U167" s="182"/>
      <c r="V167" s="182"/>
      <c r="W167" s="182"/>
      <c r="X167" s="182"/>
      <c r="Y167" s="182"/>
      <c r="Z167" s="182"/>
      <c r="AA167" s="42">
        <f t="shared" si="22"/>
        <v>0</v>
      </c>
      <c r="AB167" s="42">
        <f t="shared" si="16"/>
        <v>0</v>
      </c>
      <c r="AC167" s="42">
        <f t="shared" si="17"/>
        <v>0</v>
      </c>
    </row>
    <row r="168" spans="1:29" ht="15" customHeight="1" thickTop="1" thickBot="1" x14ac:dyDescent="0.3">
      <c r="A168" s="5">
        <f t="shared" si="23"/>
        <v>43619</v>
      </c>
      <c r="B168" s="57">
        <f t="shared" si="18"/>
        <v>1</v>
      </c>
      <c r="C168" s="58">
        <f>ROW()</f>
        <v>168</v>
      </c>
      <c r="D168" s="186"/>
      <c r="E168" s="59">
        <f t="shared" si="19"/>
        <v>23</v>
      </c>
      <c r="F168" s="70">
        <f t="shared" si="20"/>
        <v>3</v>
      </c>
      <c r="G168" s="71">
        <f t="shared" si="21"/>
        <v>43619</v>
      </c>
      <c r="H168" s="72"/>
      <c r="I168" s="73"/>
      <c r="J168" s="74" t="s">
        <v>23</v>
      </c>
      <c r="K168" s="75"/>
      <c r="L168" s="76" t="s">
        <v>21</v>
      </c>
      <c r="M168" s="183">
        <f>COUNTIF(L168:L174,"SI")</f>
        <v>0</v>
      </c>
      <c r="N168" s="67"/>
      <c r="O168" s="83"/>
      <c r="P168" s="97"/>
      <c r="Q168" s="97"/>
      <c r="R168" s="97"/>
      <c r="S168" s="97"/>
      <c r="T168" s="182"/>
      <c r="U168" s="182"/>
      <c r="V168" s="182"/>
      <c r="W168" s="182"/>
      <c r="X168" s="182"/>
      <c r="Y168" s="182"/>
      <c r="Z168" s="182"/>
      <c r="AA168" s="42">
        <f t="shared" si="22"/>
        <v>0</v>
      </c>
      <c r="AB168" s="42">
        <f t="shared" si="16"/>
        <v>0</v>
      </c>
      <c r="AC168" s="42">
        <f t="shared" si="17"/>
        <v>0</v>
      </c>
    </row>
    <row r="169" spans="1:29" ht="15" customHeight="1" thickTop="1" thickBot="1" x14ac:dyDescent="0.3">
      <c r="A169" s="5">
        <f t="shared" si="23"/>
        <v>43620</v>
      </c>
      <c r="B169" s="57">
        <f t="shared" si="18"/>
        <v>2</v>
      </c>
      <c r="C169" s="58">
        <f>ROW()</f>
        <v>169</v>
      </c>
      <c r="D169" s="186"/>
      <c r="E169" s="59">
        <f t="shared" si="19"/>
        <v>23</v>
      </c>
      <c r="F169" s="70">
        <f t="shared" si="20"/>
        <v>4</v>
      </c>
      <c r="G169" s="71">
        <f t="shared" si="21"/>
        <v>43620</v>
      </c>
      <c r="H169" s="72"/>
      <c r="I169" s="73"/>
      <c r="J169" s="74" t="s">
        <v>23</v>
      </c>
      <c r="K169" s="75"/>
      <c r="L169" s="76" t="s">
        <v>21</v>
      </c>
      <c r="M169" s="185"/>
      <c r="N169" s="67"/>
      <c r="O169" s="83"/>
      <c r="P169" s="97"/>
      <c r="Q169" s="97"/>
      <c r="R169" s="97"/>
      <c r="S169" s="97"/>
      <c r="T169" s="182">
        <f>COUNTIF(H169:H175,"")</f>
        <v>5</v>
      </c>
      <c r="U169" s="182">
        <f>T169*7</f>
        <v>35</v>
      </c>
      <c r="V169" s="182">
        <f>$V$11*T169</f>
        <v>42</v>
      </c>
      <c r="W169" s="182">
        <f>V169-INT(V169)</f>
        <v>0</v>
      </c>
      <c r="X169" s="182">
        <f>SUM(AA169:AA175)</f>
        <v>0</v>
      </c>
      <c r="Y169" s="182">
        <f>X169-INT(X169)</f>
        <v>0</v>
      </c>
      <c r="Z169" s="182" t="str">
        <f>IF(X169&lt;V169,IF(X169&gt;U169,"SI","NO"),"NO")</f>
        <v>NO</v>
      </c>
      <c r="AA169" s="42">
        <f t="shared" si="22"/>
        <v>0</v>
      </c>
      <c r="AB169" s="42">
        <f t="shared" si="16"/>
        <v>0</v>
      </c>
      <c r="AC169" s="42">
        <f t="shared" si="17"/>
        <v>0</v>
      </c>
    </row>
    <row r="170" spans="1:29" ht="15" customHeight="1" thickTop="1" thickBot="1" x14ac:dyDescent="0.3">
      <c r="A170" s="5">
        <f t="shared" si="23"/>
        <v>43621</v>
      </c>
      <c r="B170" s="57">
        <f t="shared" si="18"/>
        <v>3</v>
      </c>
      <c r="C170" s="58">
        <f>ROW()</f>
        <v>170</v>
      </c>
      <c r="D170" s="186"/>
      <c r="E170" s="59">
        <f t="shared" si="19"/>
        <v>23</v>
      </c>
      <c r="F170" s="70">
        <f t="shared" si="20"/>
        <v>5</v>
      </c>
      <c r="G170" s="71">
        <f t="shared" si="21"/>
        <v>43621</v>
      </c>
      <c r="H170" s="72"/>
      <c r="I170" s="73"/>
      <c r="J170" s="74" t="s">
        <v>23</v>
      </c>
      <c r="K170" s="75"/>
      <c r="L170" s="76" t="s">
        <v>21</v>
      </c>
      <c r="M170" s="185"/>
      <c r="N170" s="67"/>
      <c r="O170" s="83" t="s">
        <v>81</v>
      </c>
      <c r="P170" s="97"/>
      <c r="Q170" s="97"/>
      <c r="R170" s="97"/>
      <c r="S170" s="97"/>
      <c r="T170" s="182"/>
      <c r="U170" s="182"/>
      <c r="V170" s="182"/>
      <c r="W170" s="182"/>
      <c r="X170" s="182"/>
      <c r="Y170" s="182"/>
      <c r="Z170" s="182"/>
      <c r="AA170" s="42">
        <f t="shared" si="22"/>
        <v>0</v>
      </c>
      <c r="AB170" s="42">
        <f t="shared" si="16"/>
        <v>0</v>
      </c>
      <c r="AC170" s="42">
        <f t="shared" si="17"/>
        <v>0</v>
      </c>
    </row>
    <row r="171" spans="1:29" ht="15" customHeight="1" thickTop="1" thickBot="1" x14ac:dyDescent="0.3">
      <c r="A171" s="5">
        <f t="shared" si="23"/>
        <v>43622</v>
      </c>
      <c r="B171" s="57">
        <f t="shared" si="18"/>
        <v>4</v>
      </c>
      <c r="C171" s="58">
        <f>ROW()</f>
        <v>171</v>
      </c>
      <c r="D171" s="186"/>
      <c r="E171" s="59">
        <f t="shared" si="19"/>
        <v>23</v>
      </c>
      <c r="F171" s="70">
        <f t="shared" si="20"/>
        <v>6</v>
      </c>
      <c r="G171" s="71">
        <f t="shared" si="21"/>
        <v>43622</v>
      </c>
      <c r="H171" s="72"/>
      <c r="I171" s="73"/>
      <c r="J171" s="74" t="s">
        <v>23</v>
      </c>
      <c r="K171" s="75"/>
      <c r="L171" s="76" t="s">
        <v>21</v>
      </c>
      <c r="M171" s="185"/>
      <c r="N171" s="67"/>
      <c r="O171" s="99" t="s">
        <v>82</v>
      </c>
      <c r="P171" s="97"/>
      <c r="Q171" s="97"/>
      <c r="R171" s="97"/>
      <c r="S171" s="97"/>
      <c r="T171" s="182"/>
      <c r="U171" s="182"/>
      <c r="V171" s="182"/>
      <c r="W171" s="182"/>
      <c r="X171" s="182"/>
      <c r="Y171" s="182"/>
      <c r="Z171" s="182"/>
      <c r="AA171" s="42">
        <f t="shared" si="22"/>
        <v>0</v>
      </c>
      <c r="AB171" s="42">
        <f t="shared" si="16"/>
        <v>0</v>
      </c>
      <c r="AC171" s="42">
        <f t="shared" si="17"/>
        <v>0</v>
      </c>
    </row>
    <row r="172" spans="1:29" ht="15" customHeight="1" thickTop="1" thickBot="1" x14ac:dyDescent="0.3">
      <c r="A172" s="5">
        <f t="shared" si="23"/>
        <v>43623</v>
      </c>
      <c r="B172" s="57">
        <f t="shared" si="18"/>
        <v>5</v>
      </c>
      <c r="C172" s="58">
        <f>ROW()</f>
        <v>172</v>
      </c>
      <c r="D172" s="186"/>
      <c r="E172" s="59">
        <f t="shared" si="19"/>
        <v>23</v>
      </c>
      <c r="F172" s="70">
        <f t="shared" si="20"/>
        <v>7</v>
      </c>
      <c r="G172" s="71">
        <f t="shared" si="21"/>
        <v>43623</v>
      </c>
      <c r="H172" s="78"/>
      <c r="I172" s="79"/>
      <c r="J172" s="80" t="s">
        <v>23</v>
      </c>
      <c r="K172" s="81"/>
      <c r="L172" s="82" t="s">
        <v>21</v>
      </c>
      <c r="M172" s="185"/>
      <c r="N172" s="67"/>
      <c r="O172" s="83"/>
      <c r="P172" s="97"/>
      <c r="Q172" s="97"/>
      <c r="R172" s="97"/>
      <c r="S172" s="97"/>
      <c r="T172" s="182"/>
      <c r="U172" s="182"/>
      <c r="V172" s="182"/>
      <c r="W172" s="182"/>
      <c r="X172" s="182"/>
      <c r="Y172" s="182"/>
      <c r="Z172" s="182"/>
      <c r="AA172" s="42">
        <f t="shared" si="22"/>
        <v>0</v>
      </c>
      <c r="AB172" s="42">
        <f t="shared" si="16"/>
        <v>0</v>
      </c>
      <c r="AC172" s="42">
        <f t="shared" si="17"/>
        <v>0</v>
      </c>
    </row>
    <row r="173" spans="1:29" ht="15" customHeight="1" thickTop="1" thickBot="1" x14ac:dyDescent="0.3">
      <c r="A173" s="5">
        <f t="shared" si="23"/>
        <v>43624</v>
      </c>
      <c r="B173" s="57">
        <f t="shared" si="18"/>
        <v>6</v>
      </c>
      <c r="C173" s="58">
        <f>ROW()</f>
        <v>173</v>
      </c>
      <c r="D173" s="186"/>
      <c r="E173" s="59">
        <f t="shared" si="19"/>
        <v>23</v>
      </c>
      <c r="F173" s="70">
        <f t="shared" si="20"/>
        <v>8</v>
      </c>
      <c r="G173" s="71">
        <f t="shared" si="21"/>
        <v>43624</v>
      </c>
      <c r="H173" s="84" t="s">
        <v>34</v>
      </c>
      <c r="I173" s="85"/>
      <c r="J173" s="86" t="s">
        <v>23</v>
      </c>
      <c r="K173" s="87"/>
      <c r="L173" s="88" t="s">
        <v>21</v>
      </c>
      <c r="M173" s="185"/>
      <c r="N173" s="67"/>
      <c r="O173" s="83"/>
      <c r="P173" s="97"/>
      <c r="Q173" s="97"/>
      <c r="R173" s="97"/>
      <c r="S173" s="97"/>
      <c r="T173" s="182"/>
      <c r="U173" s="182"/>
      <c r="V173" s="182"/>
      <c r="W173" s="182"/>
      <c r="X173" s="182"/>
      <c r="Y173" s="182"/>
      <c r="Z173" s="182"/>
      <c r="AA173" s="42">
        <f t="shared" si="22"/>
        <v>0</v>
      </c>
      <c r="AB173" s="42">
        <f t="shared" si="16"/>
        <v>0</v>
      </c>
      <c r="AC173" s="42">
        <f t="shared" si="17"/>
        <v>0</v>
      </c>
    </row>
    <row r="174" spans="1:29" ht="15" customHeight="1" thickTop="1" thickBot="1" x14ac:dyDescent="0.3">
      <c r="A174" s="5">
        <f t="shared" si="23"/>
        <v>43625</v>
      </c>
      <c r="B174" s="57">
        <f t="shared" si="18"/>
        <v>7</v>
      </c>
      <c r="C174" s="58">
        <f>ROW()</f>
        <v>174</v>
      </c>
      <c r="D174" s="186"/>
      <c r="E174" s="89">
        <f t="shared" si="19"/>
        <v>23</v>
      </c>
      <c r="F174" s="70">
        <f t="shared" si="20"/>
        <v>9</v>
      </c>
      <c r="G174" s="71">
        <f t="shared" si="21"/>
        <v>43625</v>
      </c>
      <c r="H174" s="72" t="s">
        <v>34</v>
      </c>
      <c r="I174" s="73"/>
      <c r="J174" s="74" t="s">
        <v>23</v>
      </c>
      <c r="K174" s="75"/>
      <c r="L174" s="76" t="s">
        <v>21</v>
      </c>
      <c r="M174" s="185"/>
      <c r="N174" s="67"/>
      <c r="O174" s="83"/>
      <c r="P174" s="97"/>
      <c r="Q174" s="97"/>
      <c r="R174" s="97"/>
      <c r="S174" s="97"/>
      <c r="T174" s="182"/>
      <c r="U174" s="182"/>
      <c r="V174" s="182"/>
      <c r="W174" s="182"/>
      <c r="X174" s="182"/>
      <c r="Y174" s="182"/>
      <c r="Z174" s="182"/>
      <c r="AA174" s="42">
        <f t="shared" si="22"/>
        <v>0</v>
      </c>
      <c r="AB174" s="42">
        <f t="shared" si="16"/>
        <v>0</v>
      </c>
      <c r="AC174" s="42">
        <f t="shared" si="17"/>
        <v>0</v>
      </c>
    </row>
    <row r="175" spans="1:29" ht="15" customHeight="1" thickTop="1" thickBot="1" x14ac:dyDescent="0.3">
      <c r="A175" s="5">
        <f t="shared" si="23"/>
        <v>43626</v>
      </c>
      <c r="B175" s="57">
        <f t="shared" si="18"/>
        <v>1</v>
      </c>
      <c r="C175" s="58">
        <f>ROW()</f>
        <v>175</v>
      </c>
      <c r="D175" s="186"/>
      <c r="E175" s="59">
        <f t="shared" si="19"/>
        <v>24</v>
      </c>
      <c r="F175" s="70">
        <f t="shared" si="20"/>
        <v>10</v>
      </c>
      <c r="G175" s="71">
        <f t="shared" si="21"/>
        <v>43626</v>
      </c>
      <c r="H175" s="72"/>
      <c r="I175" s="73"/>
      <c r="J175" s="74" t="s">
        <v>23</v>
      </c>
      <c r="K175" s="75"/>
      <c r="L175" s="76" t="s">
        <v>21</v>
      </c>
      <c r="M175" s="183">
        <f>COUNTIF(L175:L181,"SI")</f>
        <v>0</v>
      </c>
      <c r="N175" s="67"/>
      <c r="O175" s="83"/>
      <c r="P175" s="97"/>
      <c r="Q175" s="97"/>
      <c r="R175" s="97"/>
      <c r="S175" s="97"/>
      <c r="T175" s="182"/>
      <c r="U175" s="182"/>
      <c r="V175" s="182"/>
      <c r="W175" s="182"/>
      <c r="X175" s="182"/>
      <c r="Y175" s="182"/>
      <c r="Z175" s="182"/>
      <c r="AA175" s="42">
        <f t="shared" si="22"/>
        <v>0</v>
      </c>
      <c r="AB175" s="42">
        <f t="shared" si="16"/>
        <v>0</v>
      </c>
      <c r="AC175" s="42">
        <f t="shared" si="17"/>
        <v>0</v>
      </c>
    </row>
    <row r="176" spans="1:29" ht="15" customHeight="1" thickTop="1" thickBot="1" x14ac:dyDescent="0.3">
      <c r="A176" s="5">
        <f t="shared" si="23"/>
        <v>43627</v>
      </c>
      <c r="B176" s="57">
        <f t="shared" si="18"/>
        <v>2</v>
      </c>
      <c r="C176" s="58">
        <f>ROW()</f>
        <v>176</v>
      </c>
      <c r="D176" s="186"/>
      <c r="E176" s="59">
        <f t="shared" si="19"/>
        <v>24</v>
      </c>
      <c r="F176" s="70">
        <f t="shared" si="20"/>
        <v>11</v>
      </c>
      <c r="G176" s="71">
        <f t="shared" si="21"/>
        <v>43627</v>
      </c>
      <c r="H176" s="72"/>
      <c r="I176" s="73"/>
      <c r="J176" s="74" t="s">
        <v>23</v>
      </c>
      <c r="K176" s="75"/>
      <c r="L176" s="76" t="s">
        <v>21</v>
      </c>
      <c r="M176" s="185"/>
      <c r="N176" s="67"/>
      <c r="O176" s="83"/>
      <c r="P176" s="97"/>
      <c r="Q176" s="97"/>
      <c r="R176" s="97"/>
      <c r="S176" s="97"/>
      <c r="T176" s="182">
        <f>COUNTIF(H176:H182,"")</f>
        <v>5</v>
      </c>
      <c r="U176" s="182">
        <f>T176*7</f>
        <v>35</v>
      </c>
      <c r="V176" s="182">
        <f>$V$11*T176</f>
        <v>42</v>
      </c>
      <c r="W176" s="182">
        <f>V176-INT(V176)</f>
        <v>0</v>
      </c>
      <c r="X176" s="182">
        <f>SUM(AA176:AA182)</f>
        <v>0</v>
      </c>
      <c r="Y176" s="182">
        <f>X176-INT(X176)</f>
        <v>0</v>
      </c>
      <c r="Z176" s="182" t="str">
        <f>IF(X176&lt;V176,IF(X176&gt;U176,"SI","NO"),"NO")</f>
        <v>NO</v>
      </c>
      <c r="AA176" s="42">
        <f t="shared" si="22"/>
        <v>0</v>
      </c>
      <c r="AB176" s="42">
        <f t="shared" si="16"/>
        <v>0</v>
      </c>
      <c r="AC176" s="42">
        <f t="shared" si="17"/>
        <v>0</v>
      </c>
    </row>
    <row r="177" spans="1:29" ht="15" customHeight="1" thickTop="1" thickBot="1" x14ac:dyDescent="0.3">
      <c r="A177" s="5">
        <f t="shared" si="23"/>
        <v>43628</v>
      </c>
      <c r="B177" s="57">
        <f t="shared" si="18"/>
        <v>3</v>
      </c>
      <c r="C177" s="58">
        <f>ROW()</f>
        <v>177</v>
      </c>
      <c r="D177" s="186"/>
      <c r="E177" s="59">
        <f t="shared" si="19"/>
        <v>24</v>
      </c>
      <c r="F177" s="70">
        <f t="shared" si="20"/>
        <v>12</v>
      </c>
      <c r="G177" s="71">
        <f t="shared" si="21"/>
        <v>43628</v>
      </c>
      <c r="H177" s="72"/>
      <c r="I177" s="73"/>
      <c r="J177" s="74" t="s">
        <v>23</v>
      </c>
      <c r="K177" s="75"/>
      <c r="L177" s="76" t="s">
        <v>21</v>
      </c>
      <c r="M177" s="185"/>
      <c r="N177" s="67"/>
      <c r="O177" s="83"/>
      <c r="P177" s="97"/>
      <c r="Q177" s="97"/>
      <c r="R177" s="97"/>
      <c r="S177" s="97"/>
      <c r="T177" s="182"/>
      <c r="U177" s="182"/>
      <c r="V177" s="182"/>
      <c r="W177" s="182"/>
      <c r="X177" s="182"/>
      <c r="Y177" s="182"/>
      <c r="Z177" s="182"/>
      <c r="AA177" s="42">
        <f t="shared" si="22"/>
        <v>0</v>
      </c>
      <c r="AB177" s="42">
        <f t="shared" si="16"/>
        <v>0</v>
      </c>
      <c r="AC177" s="42">
        <f t="shared" si="17"/>
        <v>0</v>
      </c>
    </row>
    <row r="178" spans="1:29" ht="15" customHeight="1" thickTop="1" thickBot="1" x14ac:dyDescent="0.3">
      <c r="A178" s="5">
        <f t="shared" si="23"/>
        <v>43629</v>
      </c>
      <c r="B178" s="57">
        <f t="shared" si="18"/>
        <v>4</v>
      </c>
      <c r="C178" s="58">
        <f>ROW()</f>
        <v>178</v>
      </c>
      <c r="D178" s="186"/>
      <c r="E178" s="59">
        <f t="shared" si="19"/>
        <v>24</v>
      </c>
      <c r="F178" s="70">
        <f t="shared" si="20"/>
        <v>13</v>
      </c>
      <c r="G178" s="71">
        <f t="shared" si="21"/>
        <v>43629</v>
      </c>
      <c r="H178" s="72"/>
      <c r="I178" s="73"/>
      <c r="J178" s="74" t="s">
        <v>23</v>
      </c>
      <c r="K178" s="75"/>
      <c r="L178" s="76" t="s">
        <v>21</v>
      </c>
      <c r="M178" s="185"/>
      <c r="N178" s="67"/>
      <c r="O178" s="83"/>
      <c r="P178" s="97"/>
      <c r="Q178" s="97"/>
      <c r="R178" s="97"/>
      <c r="S178" s="97"/>
      <c r="T178" s="182"/>
      <c r="U178" s="182"/>
      <c r="V178" s="182"/>
      <c r="W178" s="182"/>
      <c r="X178" s="182"/>
      <c r="Y178" s="182"/>
      <c r="Z178" s="182"/>
      <c r="AA178" s="42">
        <f t="shared" si="22"/>
        <v>0</v>
      </c>
      <c r="AB178" s="42">
        <f t="shared" si="16"/>
        <v>0</v>
      </c>
      <c r="AC178" s="42">
        <f t="shared" si="17"/>
        <v>0</v>
      </c>
    </row>
    <row r="179" spans="1:29" ht="15" customHeight="1" thickTop="1" thickBot="1" x14ac:dyDescent="0.3">
      <c r="A179" s="5">
        <f t="shared" si="23"/>
        <v>43630</v>
      </c>
      <c r="B179" s="57">
        <f t="shared" si="18"/>
        <v>5</v>
      </c>
      <c r="C179" s="58">
        <f>ROW()</f>
        <v>179</v>
      </c>
      <c r="D179" s="186"/>
      <c r="E179" s="59">
        <f t="shared" si="19"/>
        <v>24</v>
      </c>
      <c r="F179" s="70">
        <f t="shared" si="20"/>
        <v>14</v>
      </c>
      <c r="G179" s="71">
        <f t="shared" si="21"/>
        <v>43630</v>
      </c>
      <c r="H179" s="78"/>
      <c r="I179" s="79"/>
      <c r="J179" s="80" t="s">
        <v>23</v>
      </c>
      <c r="K179" s="81"/>
      <c r="L179" s="82" t="s">
        <v>21</v>
      </c>
      <c r="M179" s="185"/>
      <c r="N179" s="67"/>
      <c r="O179" s="83"/>
      <c r="P179" s="97"/>
      <c r="Q179" s="97"/>
      <c r="R179" s="97"/>
      <c r="S179" s="97"/>
      <c r="T179" s="182"/>
      <c r="U179" s="182"/>
      <c r="V179" s="182"/>
      <c r="W179" s="182"/>
      <c r="X179" s="182"/>
      <c r="Y179" s="182"/>
      <c r="Z179" s="182"/>
      <c r="AA179" s="42">
        <f t="shared" si="22"/>
        <v>0</v>
      </c>
      <c r="AB179" s="42">
        <f t="shared" si="16"/>
        <v>0</v>
      </c>
      <c r="AC179" s="42">
        <f t="shared" si="17"/>
        <v>0</v>
      </c>
    </row>
    <row r="180" spans="1:29" ht="15" customHeight="1" thickTop="1" thickBot="1" x14ac:dyDescent="0.3">
      <c r="A180" s="5">
        <f t="shared" si="23"/>
        <v>43631</v>
      </c>
      <c r="B180" s="57">
        <f t="shared" si="18"/>
        <v>6</v>
      </c>
      <c r="C180" s="58">
        <f>ROW()</f>
        <v>180</v>
      </c>
      <c r="D180" s="186"/>
      <c r="E180" s="59">
        <f t="shared" si="19"/>
        <v>24</v>
      </c>
      <c r="F180" s="70">
        <f t="shared" si="20"/>
        <v>15</v>
      </c>
      <c r="G180" s="71">
        <f t="shared" si="21"/>
        <v>43631</v>
      </c>
      <c r="H180" s="84" t="s">
        <v>34</v>
      </c>
      <c r="I180" s="85"/>
      <c r="J180" s="86" t="s">
        <v>23</v>
      </c>
      <c r="K180" s="87"/>
      <c r="L180" s="88" t="s">
        <v>21</v>
      </c>
      <c r="M180" s="185"/>
      <c r="N180" s="67"/>
      <c r="O180" s="83"/>
      <c r="P180" s="97"/>
      <c r="Q180" s="97"/>
      <c r="R180" s="97"/>
      <c r="S180" s="97"/>
      <c r="T180" s="182"/>
      <c r="U180" s="182"/>
      <c r="V180" s="182"/>
      <c r="W180" s="182"/>
      <c r="X180" s="182"/>
      <c r="Y180" s="182"/>
      <c r="Z180" s="182"/>
      <c r="AA180" s="42">
        <f t="shared" si="22"/>
        <v>0</v>
      </c>
      <c r="AB180" s="42">
        <f t="shared" si="16"/>
        <v>0</v>
      </c>
      <c r="AC180" s="42">
        <f t="shared" si="17"/>
        <v>0</v>
      </c>
    </row>
    <row r="181" spans="1:29" ht="15" customHeight="1" thickTop="1" thickBot="1" x14ac:dyDescent="0.3">
      <c r="A181" s="5">
        <f t="shared" si="23"/>
        <v>43632</v>
      </c>
      <c r="B181" s="57">
        <f t="shared" si="18"/>
        <v>7</v>
      </c>
      <c r="C181" s="58">
        <f>ROW()</f>
        <v>181</v>
      </c>
      <c r="D181" s="186"/>
      <c r="E181" s="89">
        <f t="shared" si="19"/>
        <v>24</v>
      </c>
      <c r="F181" s="70">
        <f t="shared" si="20"/>
        <v>16</v>
      </c>
      <c r="G181" s="71">
        <f t="shared" si="21"/>
        <v>43632</v>
      </c>
      <c r="H181" s="72" t="s">
        <v>34</v>
      </c>
      <c r="I181" s="73"/>
      <c r="J181" s="74" t="s">
        <v>23</v>
      </c>
      <c r="K181" s="75"/>
      <c r="L181" s="76" t="s">
        <v>21</v>
      </c>
      <c r="M181" s="185"/>
      <c r="N181" s="67"/>
      <c r="O181" s="83"/>
      <c r="P181" s="97"/>
      <c r="Q181" s="97"/>
      <c r="R181" s="97"/>
      <c r="S181" s="97"/>
      <c r="T181" s="182"/>
      <c r="U181" s="182"/>
      <c r="V181" s="182"/>
      <c r="W181" s="182"/>
      <c r="X181" s="182"/>
      <c r="Y181" s="182"/>
      <c r="Z181" s="182"/>
      <c r="AA181" s="42">
        <f t="shared" si="22"/>
        <v>0</v>
      </c>
      <c r="AB181" s="42">
        <f t="shared" si="16"/>
        <v>0</v>
      </c>
      <c r="AC181" s="42">
        <f t="shared" si="17"/>
        <v>0</v>
      </c>
    </row>
    <row r="182" spans="1:29" ht="15" customHeight="1" thickTop="1" thickBot="1" x14ac:dyDescent="0.3">
      <c r="A182" s="5">
        <f t="shared" si="23"/>
        <v>43633</v>
      </c>
      <c r="B182" s="57">
        <f t="shared" si="18"/>
        <v>1</v>
      </c>
      <c r="C182" s="58">
        <f>ROW()</f>
        <v>182</v>
      </c>
      <c r="D182" s="186"/>
      <c r="E182" s="59">
        <f t="shared" si="19"/>
        <v>25</v>
      </c>
      <c r="F182" s="70">
        <f t="shared" si="20"/>
        <v>17</v>
      </c>
      <c r="G182" s="71">
        <f t="shared" si="21"/>
        <v>43633</v>
      </c>
      <c r="H182" s="72"/>
      <c r="I182" s="73"/>
      <c r="J182" s="74" t="s">
        <v>23</v>
      </c>
      <c r="K182" s="75"/>
      <c r="L182" s="76" t="s">
        <v>21</v>
      </c>
      <c r="M182" s="183">
        <f>COUNTIF(L182:L188,"SI")</f>
        <v>0</v>
      </c>
      <c r="N182" s="67"/>
      <c r="O182" s="83"/>
      <c r="P182" s="97"/>
      <c r="Q182" s="97"/>
      <c r="R182" s="97"/>
      <c r="S182" s="97"/>
      <c r="T182" s="182"/>
      <c r="U182" s="182"/>
      <c r="V182" s="182"/>
      <c r="W182" s="182"/>
      <c r="X182" s="182"/>
      <c r="Y182" s="182"/>
      <c r="Z182" s="182"/>
      <c r="AA182" s="42">
        <f t="shared" si="22"/>
        <v>0</v>
      </c>
      <c r="AB182" s="42">
        <f t="shared" si="16"/>
        <v>0</v>
      </c>
      <c r="AC182" s="42">
        <f t="shared" si="17"/>
        <v>0</v>
      </c>
    </row>
    <row r="183" spans="1:29" ht="15" customHeight="1" thickTop="1" thickBot="1" x14ac:dyDescent="0.3">
      <c r="A183" s="5">
        <f t="shared" si="23"/>
        <v>43634</v>
      </c>
      <c r="B183" s="57">
        <f t="shared" si="18"/>
        <v>2</v>
      </c>
      <c r="C183" s="58">
        <f>ROW()</f>
        <v>183</v>
      </c>
      <c r="D183" s="186"/>
      <c r="E183" s="59">
        <f t="shared" si="19"/>
        <v>25</v>
      </c>
      <c r="F183" s="70">
        <f t="shared" si="20"/>
        <v>18</v>
      </c>
      <c r="G183" s="71">
        <f t="shared" si="21"/>
        <v>43634</v>
      </c>
      <c r="H183" s="72"/>
      <c r="I183" s="73"/>
      <c r="J183" s="74" t="s">
        <v>23</v>
      </c>
      <c r="K183" s="75"/>
      <c r="L183" s="76" t="s">
        <v>21</v>
      </c>
      <c r="M183" s="185"/>
      <c r="N183" s="67"/>
      <c r="O183" s="83"/>
      <c r="P183" s="97"/>
      <c r="Q183" s="97"/>
      <c r="R183" s="97"/>
      <c r="S183" s="97"/>
      <c r="T183" s="182">
        <f>COUNTIF(H183:H189,"")</f>
        <v>5</v>
      </c>
      <c r="U183" s="182">
        <f>T183*7</f>
        <v>35</v>
      </c>
      <c r="V183" s="182">
        <f>$V$11*T183</f>
        <v>42</v>
      </c>
      <c r="W183" s="182">
        <f>V183-INT(V183)</f>
        <v>0</v>
      </c>
      <c r="X183" s="182">
        <f>SUM(AA183:AA189)</f>
        <v>0</v>
      </c>
      <c r="Y183" s="182">
        <f>X183-INT(X183)</f>
        <v>0</v>
      </c>
      <c r="Z183" s="182" t="str">
        <f>IF(X183&lt;V183,IF(X183&gt;U183,"SI","NO"),"NO")</f>
        <v>NO</v>
      </c>
      <c r="AA183" s="42">
        <f t="shared" si="22"/>
        <v>0</v>
      </c>
      <c r="AB183" s="42">
        <f t="shared" si="16"/>
        <v>0</v>
      </c>
      <c r="AC183" s="42">
        <f t="shared" si="17"/>
        <v>0</v>
      </c>
    </row>
    <row r="184" spans="1:29" ht="15" customHeight="1" thickTop="1" thickBot="1" x14ac:dyDescent="0.3">
      <c r="A184" s="5">
        <f t="shared" si="23"/>
        <v>43635</v>
      </c>
      <c r="B184" s="57">
        <f t="shared" si="18"/>
        <v>3</v>
      </c>
      <c r="C184" s="58">
        <f>ROW()</f>
        <v>184</v>
      </c>
      <c r="D184" s="186"/>
      <c r="E184" s="59">
        <f t="shared" si="19"/>
        <v>25</v>
      </c>
      <c r="F184" s="70">
        <f t="shared" si="20"/>
        <v>19</v>
      </c>
      <c r="G184" s="71">
        <f t="shared" si="21"/>
        <v>43635</v>
      </c>
      <c r="H184" s="72"/>
      <c r="I184" s="73"/>
      <c r="J184" s="74" t="s">
        <v>23</v>
      </c>
      <c r="K184" s="75"/>
      <c r="L184" s="76" t="s">
        <v>21</v>
      </c>
      <c r="M184" s="185"/>
      <c r="N184" s="67"/>
      <c r="O184" s="83"/>
      <c r="P184" s="97"/>
      <c r="Q184" s="97"/>
      <c r="R184" s="97"/>
      <c r="S184" s="97"/>
      <c r="T184" s="182"/>
      <c r="U184" s="182"/>
      <c r="V184" s="182"/>
      <c r="W184" s="182"/>
      <c r="X184" s="182"/>
      <c r="Y184" s="182"/>
      <c r="Z184" s="182"/>
      <c r="AA184" s="42">
        <f t="shared" si="22"/>
        <v>0</v>
      </c>
      <c r="AB184" s="42">
        <f t="shared" si="16"/>
        <v>0</v>
      </c>
      <c r="AC184" s="42">
        <f t="shared" si="17"/>
        <v>0</v>
      </c>
    </row>
    <row r="185" spans="1:29" ht="15" customHeight="1" thickTop="1" thickBot="1" x14ac:dyDescent="0.3">
      <c r="A185" s="5">
        <f t="shared" si="23"/>
        <v>43636</v>
      </c>
      <c r="B185" s="57">
        <f t="shared" si="18"/>
        <v>4</v>
      </c>
      <c r="C185" s="58">
        <f>ROW()</f>
        <v>185</v>
      </c>
      <c r="D185" s="186"/>
      <c r="E185" s="59">
        <f t="shared" si="19"/>
        <v>25</v>
      </c>
      <c r="F185" s="70">
        <f t="shared" si="20"/>
        <v>20</v>
      </c>
      <c r="G185" s="71">
        <f t="shared" si="21"/>
        <v>43636</v>
      </c>
      <c r="H185" s="72"/>
      <c r="I185" s="73"/>
      <c r="J185" s="74" t="s">
        <v>23</v>
      </c>
      <c r="K185" s="75"/>
      <c r="L185" s="76" t="s">
        <v>21</v>
      </c>
      <c r="M185" s="185"/>
      <c r="N185" s="67"/>
      <c r="O185" s="83"/>
      <c r="P185" s="97"/>
      <c r="Q185" s="97"/>
      <c r="R185" s="97"/>
      <c r="S185" s="97"/>
      <c r="T185" s="182"/>
      <c r="U185" s="182"/>
      <c r="V185" s="182"/>
      <c r="W185" s="182"/>
      <c r="X185" s="182"/>
      <c r="Y185" s="182"/>
      <c r="Z185" s="182"/>
      <c r="AA185" s="42">
        <f t="shared" si="22"/>
        <v>0</v>
      </c>
      <c r="AB185" s="42">
        <f t="shared" si="16"/>
        <v>0</v>
      </c>
      <c r="AC185" s="42">
        <f t="shared" si="17"/>
        <v>0</v>
      </c>
    </row>
    <row r="186" spans="1:29" ht="15" customHeight="1" thickTop="1" thickBot="1" x14ac:dyDescent="0.3">
      <c r="A186" s="5">
        <f t="shared" si="23"/>
        <v>43637</v>
      </c>
      <c r="B186" s="57">
        <f t="shared" si="18"/>
        <v>5</v>
      </c>
      <c r="C186" s="58">
        <f>ROW()</f>
        <v>186</v>
      </c>
      <c r="D186" s="186"/>
      <c r="E186" s="59">
        <f t="shared" si="19"/>
        <v>25</v>
      </c>
      <c r="F186" s="70">
        <f t="shared" si="20"/>
        <v>21</v>
      </c>
      <c r="G186" s="71">
        <f t="shared" si="21"/>
        <v>43637</v>
      </c>
      <c r="H186" s="78"/>
      <c r="I186" s="79"/>
      <c r="J186" s="80" t="s">
        <v>23</v>
      </c>
      <c r="K186" s="81"/>
      <c r="L186" s="82" t="s">
        <v>21</v>
      </c>
      <c r="M186" s="185"/>
      <c r="N186" s="67"/>
      <c r="O186" s="83"/>
      <c r="P186" s="97"/>
      <c r="Q186" s="97"/>
      <c r="R186" s="97"/>
      <c r="S186" s="97"/>
      <c r="T186" s="182"/>
      <c r="U186" s="182"/>
      <c r="V186" s="182"/>
      <c r="W186" s="182"/>
      <c r="X186" s="182"/>
      <c r="Y186" s="182"/>
      <c r="Z186" s="182"/>
      <c r="AA186" s="42">
        <f t="shared" si="22"/>
        <v>0</v>
      </c>
      <c r="AB186" s="42">
        <f t="shared" si="16"/>
        <v>0</v>
      </c>
      <c r="AC186" s="42">
        <f t="shared" si="17"/>
        <v>0</v>
      </c>
    </row>
    <row r="187" spans="1:29" ht="15" customHeight="1" thickTop="1" thickBot="1" x14ac:dyDescent="0.3">
      <c r="A187" s="5">
        <f t="shared" si="23"/>
        <v>43638</v>
      </c>
      <c r="B187" s="57">
        <f t="shared" si="18"/>
        <v>6</v>
      </c>
      <c r="C187" s="58">
        <f>ROW()</f>
        <v>187</v>
      </c>
      <c r="D187" s="186"/>
      <c r="E187" s="59">
        <f t="shared" si="19"/>
        <v>25</v>
      </c>
      <c r="F187" s="70">
        <f t="shared" si="20"/>
        <v>22</v>
      </c>
      <c r="G187" s="71">
        <f t="shared" si="21"/>
        <v>43638</v>
      </c>
      <c r="H187" s="84" t="s">
        <v>34</v>
      </c>
      <c r="I187" s="85"/>
      <c r="J187" s="86" t="s">
        <v>23</v>
      </c>
      <c r="K187" s="87"/>
      <c r="L187" s="88" t="s">
        <v>21</v>
      </c>
      <c r="M187" s="185"/>
      <c r="N187" s="67"/>
      <c r="O187" s="83"/>
      <c r="P187" s="97"/>
      <c r="Q187" s="97"/>
      <c r="R187" s="97"/>
      <c r="S187" s="97"/>
      <c r="T187" s="182"/>
      <c r="U187" s="182"/>
      <c r="V187" s="182"/>
      <c r="W187" s="182"/>
      <c r="X187" s="182"/>
      <c r="Y187" s="182"/>
      <c r="Z187" s="182"/>
      <c r="AA187" s="42">
        <f t="shared" si="22"/>
        <v>0</v>
      </c>
      <c r="AB187" s="42">
        <f t="shared" si="16"/>
        <v>0</v>
      </c>
      <c r="AC187" s="42">
        <f t="shared" si="17"/>
        <v>0</v>
      </c>
    </row>
    <row r="188" spans="1:29" ht="15" customHeight="1" thickTop="1" thickBot="1" x14ac:dyDescent="0.3">
      <c r="A188" s="5">
        <f t="shared" si="23"/>
        <v>43639</v>
      </c>
      <c r="B188" s="57">
        <f t="shared" si="18"/>
        <v>7</v>
      </c>
      <c r="C188" s="58">
        <f>ROW()</f>
        <v>188</v>
      </c>
      <c r="D188" s="186"/>
      <c r="E188" s="89">
        <f t="shared" si="19"/>
        <v>25</v>
      </c>
      <c r="F188" s="70">
        <f t="shared" si="20"/>
        <v>23</v>
      </c>
      <c r="G188" s="71">
        <f t="shared" si="21"/>
        <v>43639</v>
      </c>
      <c r="H188" s="72" t="s">
        <v>34</v>
      </c>
      <c r="I188" s="73"/>
      <c r="J188" s="74" t="s">
        <v>23</v>
      </c>
      <c r="K188" s="75"/>
      <c r="L188" s="76" t="s">
        <v>21</v>
      </c>
      <c r="M188" s="185"/>
      <c r="N188" s="67"/>
      <c r="O188" s="83"/>
      <c r="P188" s="97"/>
      <c r="Q188" s="97"/>
      <c r="R188" s="97"/>
      <c r="S188" s="97"/>
      <c r="T188" s="182"/>
      <c r="U188" s="182"/>
      <c r="V188" s="182"/>
      <c r="W188" s="182"/>
      <c r="X188" s="182"/>
      <c r="Y188" s="182"/>
      <c r="Z188" s="182"/>
      <c r="AA188" s="42">
        <f t="shared" si="22"/>
        <v>0</v>
      </c>
      <c r="AB188" s="42">
        <f t="shared" si="16"/>
        <v>0</v>
      </c>
      <c r="AC188" s="42">
        <f t="shared" si="17"/>
        <v>0</v>
      </c>
    </row>
    <row r="189" spans="1:29" ht="15" customHeight="1" thickTop="1" thickBot="1" x14ac:dyDescent="0.3">
      <c r="A189" s="5">
        <f t="shared" si="23"/>
        <v>43640</v>
      </c>
      <c r="B189" s="57">
        <f t="shared" si="18"/>
        <v>1</v>
      </c>
      <c r="C189" s="58">
        <f>ROW()</f>
        <v>189</v>
      </c>
      <c r="D189" s="186"/>
      <c r="E189" s="59">
        <f t="shared" si="19"/>
        <v>26</v>
      </c>
      <c r="F189" s="70">
        <f t="shared" si="20"/>
        <v>24</v>
      </c>
      <c r="G189" s="71">
        <f t="shared" si="21"/>
        <v>43640</v>
      </c>
      <c r="H189" s="72"/>
      <c r="I189" s="73"/>
      <c r="J189" s="74" t="s">
        <v>23</v>
      </c>
      <c r="K189" s="75"/>
      <c r="L189" s="76" t="s">
        <v>21</v>
      </c>
      <c r="M189" s="183">
        <f>COUNTIF(L189:L195,"SI")</f>
        <v>0</v>
      </c>
      <c r="N189" s="67"/>
      <c r="O189" s="83" t="s">
        <v>66</v>
      </c>
      <c r="P189" s="97"/>
      <c r="Q189" s="97"/>
      <c r="R189" s="97"/>
      <c r="S189" s="97"/>
      <c r="T189" s="182"/>
      <c r="U189" s="182"/>
      <c r="V189" s="182"/>
      <c r="W189" s="182"/>
      <c r="X189" s="182"/>
      <c r="Y189" s="182"/>
      <c r="Z189" s="182"/>
      <c r="AA189" s="42">
        <f t="shared" si="22"/>
        <v>0</v>
      </c>
      <c r="AB189" s="42">
        <f t="shared" si="16"/>
        <v>0</v>
      </c>
      <c r="AC189" s="42">
        <f t="shared" si="17"/>
        <v>0</v>
      </c>
    </row>
    <row r="190" spans="1:29" ht="15" customHeight="1" thickTop="1" thickBot="1" x14ac:dyDescent="0.3">
      <c r="A190" s="5">
        <f t="shared" si="23"/>
        <v>43641</v>
      </c>
      <c r="B190" s="57">
        <f t="shared" si="18"/>
        <v>2</v>
      </c>
      <c r="C190" s="58">
        <f>ROW()</f>
        <v>190</v>
      </c>
      <c r="D190" s="186"/>
      <c r="E190" s="59">
        <f t="shared" si="19"/>
        <v>26</v>
      </c>
      <c r="F190" s="70">
        <f t="shared" si="20"/>
        <v>25</v>
      </c>
      <c r="G190" s="71">
        <f t="shared" si="21"/>
        <v>43641</v>
      </c>
      <c r="H190" s="72"/>
      <c r="I190" s="73"/>
      <c r="J190" s="74" t="s">
        <v>23</v>
      </c>
      <c r="K190" s="75"/>
      <c r="L190" s="76" t="s">
        <v>21</v>
      </c>
      <c r="M190" s="185"/>
      <c r="N190" s="67"/>
      <c r="O190" s="83"/>
      <c r="P190" s="97"/>
      <c r="Q190" s="97"/>
      <c r="R190" s="97"/>
      <c r="S190" s="97"/>
      <c r="T190" s="182">
        <f>COUNTIF(H190:H196,"")</f>
        <v>5</v>
      </c>
      <c r="U190" s="182">
        <f>T190*7</f>
        <v>35</v>
      </c>
      <c r="V190" s="182">
        <f>$V$11*T190</f>
        <v>42</v>
      </c>
      <c r="W190" s="182">
        <f>V190-INT(V190)</f>
        <v>0</v>
      </c>
      <c r="X190" s="182">
        <f>SUM(AA190:AA196)</f>
        <v>0</v>
      </c>
      <c r="Y190" s="182">
        <f>X190-INT(X190)</f>
        <v>0</v>
      </c>
      <c r="Z190" s="182" t="str">
        <f>IF(X190&lt;V190,IF(X190&gt;U190,"SI","NO"),"NO")</f>
        <v>NO</v>
      </c>
      <c r="AA190" s="42">
        <f t="shared" si="22"/>
        <v>0</v>
      </c>
      <c r="AB190" s="42">
        <f t="shared" si="16"/>
        <v>0</v>
      </c>
      <c r="AC190" s="42">
        <f t="shared" si="17"/>
        <v>0</v>
      </c>
    </row>
    <row r="191" spans="1:29" ht="15" customHeight="1" thickTop="1" thickBot="1" x14ac:dyDescent="0.3">
      <c r="A191" s="5">
        <f t="shared" si="23"/>
        <v>43642</v>
      </c>
      <c r="B191" s="57">
        <f t="shared" si="18"/>
        <v>3</v>
      </c>
      <c r="C191" s="58">
        <f>ROW()</f>
        <v>191</v>
      </c>
      <c r="D191" s="186"/>
      <c r="E191" s="59">
        <f t="shared" si="19"/>
        <v>26</v>
      </c>
      <c r="F191" s="70">
        <f t="shared" si="20"/>
        <v>26</v>
      </c>
      <c r="G191" s="71">
        <f t="shared" si="21"/>
        <v>43642</v>
      </c>
      <c r="H191" s="72"/>
      <c r="I191" s="73"/>
      <c r="J191" s="74" t="s">
        <v>23</v>
      </c>
      <c r="K191" s="75"/>
      <c r="L191" s="76" t="s">
        <v>21</v>
      </c>
      <c r="M191" s="185"/>
      <c r="N191" s="67"/>
      <c r="O191" s="83"/>
      <c r="P191" s="97"/>
      <c r="Q191" s="97"/>
      <c r="R191" s="97"/>
      <c r="S191" s="97"/>
      <c r="T191" s="182"/>
      <c r="U191" s="182"/>
      <c r="V191" s="182"/>
      <c r="W191" s="182"/>
      <c r="X191" s="182"/>
      <c r="Y191" s="182"/>
      <c r="Z191" s="182"/>
      <c r="AA191" s="42">
        <f t="shared" si="22"/>
        <v>0</v>
      </c>
      <c r="AB191" s="42">
        <f t="shared" si="16"/>
        <v>0</v>
      </c>
      <c r="AC191" s="42">
        <f t="shared" si="17"/>
        <v>0</v>
      </c>
    </row>
    <row r="192" spans="1:29" ht="15" customHeight="1" thickTop="1" thickBot="1" x14ac:dyDescent="0.3">
      <c r="A192" s="5">
        <f t="shared" si="23"/>
        <v>43643</v>
      </c>
      <c r="B192" s="57">
        <f t="shared" si="18"/>
        <v>4</v>
      </c>
      <c r="C192" s="58">
        <f>ROW()</f>
        <v>192</v>
      </c>
      <c r="D192" s="186"/>
      <c r="E192" s="59">
        <f t="shared" si="19"/>
        <v>26</v>
      </c>
      <c r="F192" s="70">
        <f t="shared" si="20"/>
        <v>27</v>
      </c>
      <c r="G192" s="71">
        <f t="shared" si="21"/>
        <v>43643</v>
      </c>
      <c r="H192" s="72"/>
      <c r="I192" s="73"/>
      <c r="J192" s="74" t="s">
        <v>23</v>
      </c>
      <c r="K192" s="75"/>
      <c r="L192" s="76" t="s">
        <v>21</v>
      </c>
      <c r="M192" s="185"/>
      <c r="N192" s="67"/>
      <c r="O192" s="83"/>
      <c r="P192" s="97"/>
      <c r="Q192" s="97"/>
      <c r="R192" s="97"/>
      <c r="S192" s="97"/>
      <c r="T192" s="182"/>
      <c r="U192" s="182"/>
      <c r="V192" s="182"/>
      <c r="W192" s="182"/>
      <c r="X192" s="182"/>
      <c r="Y192" s="182"/>
      <c r="Z192" s="182"/>
      <c r="AA192" s="42">
        <f t="shared" si="22"/>
        <v>0</v>
      </c>
      <c r="AB192" s="42">
        <f t="shared" si="16"/>
        <v>0</v>
      </c>
      <c r="AC192" s="42">
        <f t="shared" si="17"/>
        <v>0</v>
      </c>
    </row>
    <row r="193" spans="1:29" ht="15" customHeight="1" thickTop="1" thickBot="1" x14ac:dyDescent="0.3">
      <c r="A193" s="5">
        <f t="shared" si="23"/>
        <v>43644</v>
      </c>
      <c r="B193" s="57">
        <f t="shared" si="18"/>
        <v>5</v>
      </c>
      <c r="C193" s="58">
        <f>ROW()</f>
        <v>193</v>
      </c>
      <c r="D193" s="186"/>
      <c r="E193" s="59">
        <f t="shared" si="19"/>
        <v>26</v>
      </c>
      <c r="F193" s="70">
        <f t="shared" si="20"/>
        <v>28</v>
      </c>
      <c r="G193" s="71">
        <f t="shared" si="21"/>
        <v>43644</v>
      </c>
      <c r="H193" s="78"/>
      <c r="I193" s="79"/>
      <c r="J193" s="80" t="s">
        <v>23</v>
      </c>
      <c r="K193" s="81"/>
      <c r="L193" s="82" t="s">
        <v>21</v>
      </c>
      <c r="M193" s="185"/>
      <c r="N193" s="67"/>
      <c r="O193" s="83"/>
      <c r="P193" s="97"/>
      <c r="Q193" s="97"/>
      <c r="R193" s="97"/>
      <c r="S193" s="97"/>
      <c r="T193" s="182"/>
      <c r="U193" s="182"/>
      <c r="V193" s="182"/>
      <c r="W193" s="182"/>
      <c r="X193" s="182"/>
      <c r="Y193" s="182"/>
      <c r="Z193" s="182"/>
      <c r="AA193" s="42">
        <f t="shared" si="22"/>
        <v>0</v>
      </c>
      <c r="AB193" s="42">
        <f t="shared" si="16"/>
        <v>0</v>
      </c>
      <c r="AC193" s="42">
        <f t="shared" si="17"/>
        <v>0</v>
      </c>
    </row>
    <row r="194" spans="1:29" ht="15" customHeight="1" thickTop="1" thickBot="1" x14ac:dyDescent="0.3">
      <c r="A194" s="5">
        <f t="shared" si="23"/>
        <v>43645</v>
      </c>
      <c r="B194" s="57">
        <f t="shared" si="18"/>
        <v>6</v>
      </c>
      <c r="C194" s="58">
        <f>ROW()</f>
        <v>194</v>
      </c>
      <c r="D194" s="186"/>
      <c r="E194" s="59">
        <f t="shared" si="19"/>
        <v>26</v>
      </c>
      <c r="F194" s="70">
        <f t="shared" si="20"/>
        <v>29</v>
      </c>
      <c r="G194" s="71">
        <f t="shared" si="21"/>
        <v>43645</v>
      </c>
      <c r="H194" s="84" t="s">
        <v>34</v>
      </c>
      <c r="I194" s="85"/>
      <c r="J194" s="86" t="s">
        <v>23</v>
      </c>
      <c r="K194" s="87"/>
      <c r="L194" s="88" t="s">
        <v>21</v>
      </c>
      <c r="M194" s="185"/>
      <c r="N194" s="67"/>
      <c r="O194" s="83"/>
      <c r="P194" s="97"/>
      <c r="Q194" s="97"/>
      <c r="R194" s="97"/>
      <c r="S194" s="97"/>
      <c r="T194" s="182"/>
      <c r="U194" s="182"/>
      <c r="V194" s="182"/>
      <c r="W194" s="182"/>
      <c r="X194" s="182"/>
      <c r="Y194" s="182"/>
      <c r="Z194" s="182"/>
      <c r="AA194" s="42">
        <f t="shared" si="22"/>
        <v>0</v>
      </c>
      <c r="AB194" s="42">
        <f t="shared" si="16"/>
        <v>0</v>
      </c>
      <c r="AC194" s="42">
        <f t="shared" si="17"/>
        <v>0</v>
      </c>
    </row>
    <row r="195" spans="1:29" ht="15" customHeight="1" thickTop="1" thickBot="1" x14ac:dyDescent="0.3">
      <c r="A195" s="5">
        <f t="shared" si="23"/>
        <v>43646</v>
      </c>
      <c r="B195" s="57">
        <f t="shared" si="18"/>
        <v>7</v>
      </c>
      <c r="C195" s="58">
        <f>ROW()</f>
        <v>195</v>
      </c>
      <c r="D195" s="190"/>
      <c r="E195" s="89">
        <f t="shared" si="19"/>
        <v>26</v>
      </c>
      <c r="F195" s="70">
        <f t="shared" si="20"/>
        <v>30</v>
      </c>
      <c r="G195" s="71">
        <f t="shared" si="21"/>
        <v>43646</v>
      </c>
      <c r="H195" s="72" t="s">
        <v>34</v>
      </c>
      <c r="I195" s="73"/>
      <c r="J195" s="74" t="s">
        <v>23</v>
      </c>
      <c r="K195" s="75"/>
      <c r="L195" s="76" t="s">
        <v>21</v>
      </c>
      <c r="M195" s="185"/>
      <c r="N195" s="67"/>
      <c r="O195" s="83"/>
      <c r="P195" s="97"/>
      <c r="Q195" s="97"/>
      <c r="R195" s="97"/>
      <c r="S195" s="97"/>
      <c r="T195" s="182"/>
      <c r="U195" s="182"/>
      <c r="V195" s="182"/>
      <c r="W195" s="182"/>
      <c r="X195" s="182"/>
      <c r="Y195" s="182"/>
      <c r="Z195" s="182"/>
      <c r="AA195" s="42">
        <f t="shared" si="22"/>
        <v>0</v>
      </c>
      <c r="AB195" s="42">
        <f t="shared" si="16"/>
        <v>0</v>
      </c>
      <c r="AC195" s="42">
        <f t="shared" si="17"/>
        <v>0</v>
      </c>
    </row>
    <row r="196" spans="1:29" ht="15" customHeight="1" thickTop="1" thickBot="1" x14ac:dyDescent="0.3">
      <c r="A196" s="5">
        <f t="shared" si="23"/>
        <v>43647</v>
      </c>
      <c r="B196" s="57">
        <f t="shared" si="18"/>
        <v>1</v>
      </c>
      <c r="C196" s="58">
        <f>ROW()</f>
        <v>196</v>
      </c>
      <c r="D196" s="188" t="s">
        <v>67</v>
      </c>
      <c r="E196" s="59">
        <f t="shared" si="19"/>
        <v>27</v>
      </c>
      <c r="F196" s="70">
        <f t="shared" si="20"/>
        <v>1</v>
      </c>
      <c r="G196" s="71">
        <f t="shared" si="21"/>
        <v>43647</v>
      </c>
      <c r="H196" s="72"/>
      <c r="I196" s="73"/>
      <c r="J196" s="74" t="s">
        <v>23</v>
      </c>
      <c r="K196" s="75"/>
      <c r="L196" s="76" t="s">
        <v>21</v>
      </c>
      <c r="M196" s="183">
        <f>COUNTIF(L196:L202,"SI")</f>
        <v>0</v>
      </c>
      <c r="N196" s="67"/>
      <c r="O196" s="83"/>
      <c r="P196" s="97"/>
      <c r="Q196" s="97"/>
      <c r="R196" s="97"/>
      <c r="S196" s="97"/>
      <c r="T196" s="182"/>
      <c r="U196" s="182"/>
      <c r="V196" s="182"/>
      <c r="W196" s="182"/>
      <c r="X196" s="182"/>
      <c r="Y196" s="182"/>
      <c r="Z196" s="182"/>
      <c r="AA196" s="42">
        <f t="shared" si="22"/>
        <v>0</v>
      </c>
      <c r="AB196" s="42">
        <f t="shared" si="16"/>
        <v>0</v>
      </c>
      <c r="AC196" s="42">
        <f t="shared" si="17"/>
        <v>0</v>
      </c>
    </row>
    <row r="197" spans="1:29" ht="15" customHeight="1" thickTop="1" thickBot="1" x14ac:dyDescent="0.3">
      <c r="A197" s="5">
        <f t="shared" si="23"/>
        <v>43648</v>
      </c>
      <c r="B197" s="57">
        <f t="shared" si="18"/>
        <v>2</v>
      </c>
      <c r="C197" s="58">
        <f>ROW()</f>
        <v>197</v>
      </c>
      <c r="D197" s="189"/>
      <c r="E197" s="59">
        <f t="shared" si="19"/>
        <v>27</v>
      </c>
      <c r="F197" s="70">
        <f t="shared" si="20"/>
        <v>2</v>
      </c>
      <c r="G197" s="71">
        <f t="shared" si="21"/>
        <v>43648</v>
      </c>
      <c r="H197" s="72"/>
      <c r="I197" s="73"/>
      <c r="J197" s="74" t="s">
        <v>23</v>
      </c>
      <c r="K197" s="75"/>
      <c r="L197" s="76" t="s">
        <v>21</v>
      </c>
      <c r="M197" s="185"/>
      <c r="N197" s="67"/>
      <c r="O197" s="83"/>
      <c r="P197" s="97"/>
      <c r="Q197" s="97"/>
      <c r="R197" s="97"/>
      <c r="S197" s="97"/>
      <c r="T197" s="182">
        <f>COUNTIF(H197:H203,"")</f>
        <v>5</v>
      </c>
      <c r="U197" s="182">
        <f>T197*7</f>
        <v>35</v>
      </c>
      <c r="V197" s="182">
        <f>$V$11*T197</f>
        <v>42</v>
      </c>
      <c r="W197" s="182">
        <f>V197-INT(V197)</f>
        <v>0</v>
      </c>
      <c r="X197" s="182">
        <f>SUM(AA197:AA203)</f>
        <v>0</v>
      </c>
      <c r="Y197" s="182">
        <f>X197-INT(X197)</f>
        <v>0</v>
      </c>
      <c r="Z197" s="182" t="str">
        <f>IF(X197&lt;V197,IF(X197&gt;U197,"SI","NO"),"NO")</f>
        <v>NO</v>
      </c>
      <c r="AA197" s="42">
        <f t="shared" si="22"/>
        <v>0</v>
      </c>
      <c r="AB197" s="42">
        <f t="shared" si="16"/>
        <v>0</v>
      </c>
      <c r="AC197" s="42">
        <f t="shared" si="17"/>
        <v>0</v>
      </c>
    </row>
    <row r="198" spans="1:29" ht="15" customHeight="1" thickTop="1" thickBot="1" x14ac:dyDescent="0.3">
      <c r="A198" s="5">
        <f t="shared" si="23"/>
        <v>43649</v>
      </c>
      <c r="B198" s="57">
        <f t="shared" si="18"/>
        <v>3</v>
      </c>
      <c r="C198" s="58">
        <f>ROW()</f>
        <v>198</v>
      </c>
      <c r="D198" s="189"/>
      <c r="E198" s="59">
        <f t="shared" si="19"/>
        <v>27</v>
      </c>
      <c r="F198" s="70">
        <f t="shared" si="20"/>
        <v>3</v>
      </c>
      <c r="G198" s="71">
        <f t="shared" si="21"/>
        <v>43649</v>
      </c>
      <c r="H198" s="72"/>
      <c r="I198" s="73"/>
      <c r="J198" s="74" t="s">
        <v>23</v>
      </c>
      <c r="K198" s="75"/>
      <c r="L198" s="76" t="s">
        <v>21</v>
      </c>
      <c r="M198" s="185"/>
      <c r="N198" s="67"/>
      <c r="O198" s="83"/>
      <c r="P198" s="97"/>
      <c r="Q198" s="97"/>
      <c r="R198" s="97"/>
      <c r="S198" s="97"/>
      <c r="T198" s="182"/>
      <c r="U198" s="182"/>
      <c r="V198" s="182"/>
      <c r="W198" s="182"/>
      <c r="X198" s="182"/>
      <c r="Y198" s="182"/>
      <c r="Z198" s="182"/>
      <c r="AA198" s="42">
        <f t="shared" si="22"/>
        <v>0</v>
      </c>
      <c r="AB198" s="42">
        <f t="shared" si="16"/>
        <v>0</v>
      </c>
      <c r="AC198" s="42">
        <f t="shared" si="17"/>
        <v>0</v>
      </c>
    </row>
    <row r="199" spans="1:29" ht="15" customHeight="1" thickTop="1" thickBot="1" x14ac:dyDescent="0.3">
      <c r="A199" s="5">
        <f t="shared" si="23"/>
        <v>43650</v>
      </c>
      <c r="B199" s="57">
        <f t="shared" si="18"/>
        <v>4</v>
      </c>
      <c r="C199" s="58">
        <f>ROW()</f>
        <v>199</v>
      </c>
      <c r="D199" s="189"/>
      <c r="E199" s="59">
        <f t="shared" si="19"/>
        <v>27</v>
      </c>
      <c r="F199" s="70">
        <f t="shared" si="20"/>
        <v>4</v>
      </c>
      <c r="G199" s="71">
        <f t="shared" si="21"/>
        <v>43650</v>
      </c>
      <c r="H199" s="72"/>
      <c r="I199" s="73"/>
      <c r="J199" s="74" t="s">
        <v>23</v>
      </c>
      <c r="K199" s="75"/>
      <c r="L199" s="76" t="s">
        <v>21</v>
      </c>
      <c r="M199" s="185"/>
      <c r="N199" s="67"/>
      <c r="O199" s="83"/>
      <c r="P199" s="97"/>
      <c r="Q199" s="97"/>
      <c r="R199" s="97"/>
      <c r="S199" s="97"/>
      <c r="T199" s="182"/>
      <c r="U199" s="182"/>
      <c r="V199" s="182"/>
      <c r="W199" s="182"/>
      <c r="X199" s="182"/>
      <c r="Y199" s="182"/>
      <c r="Z199" s="182"/>
      <c r="AA199" s="42">
        <f t="shared" si="22"/>
        <v>0</v>
      </c>
      <c r="AB199" s="42">
        <f t="shared" si="16"/>
        <v>0</v>
      </c>
      <c r="AC199" s="42">
        <f t="shared" si="17"/>
        <v>0</v>
      </c>
    </row>
    <row r="200" spans="1:29" ht="15" customHeight="1" thickTop="1" thickBot="1" x14ac:dyDescent="0.3">
      <c r="A200" s="5">
        <f t="shared" si="23"/>
        <v>43651</v>
      </c>
      <c r="B200" s="57">
        <f t="shared" si="18"/>
        <v>5</v>
      </c>
      <c r="C200" s="58">
        <f>ROW()</f>
        <v>200</v>
      </c>
      <c r="D200" s="189"/>
      <c r="E200" s="59">
        <f t="shared" si="19"/>
        <v>27</v>
      </c>
      <c r="F200" s="70">
        <f t="shared" si="20"/>
        <v>5</v>
      </c>
      <c r="G200" s="71">
        <f t="shared" si="21"/>
        <v>43651</v>
      </c>
      <c r="H200" s="78"/>
      <c r="I200" s="79"/>
      <c r="J200" s="80" t="s">
        <v>23</v>
      </c>
      <c r="K200" s="81"/>
      <c r="L200" s="82" t="s">
        <v>21</v>
      </c>
      <c r="M200" s="185"/>
      <c r="N200" s="67"/>
      <c r="O200" s="83"/>
      <c r="P200" s="97"/>
      <c r="Q200" s="97"/>
      <c r="R200" s="97"/>
      <c r="S200" s="97"/>
      <c r="T200" s="182"/>
      <c r="U200" s="182"/>
      <c r="V200" s="182"/>
      <c r="W200" s="182"/>
      <c r="X200" s="182"/>
      <c r="Y200" s="182"/>
      <c r="Z200" s="182"/>
      <c r="AA200" s="42">
        <f t="shared" si="22"/>
        <v>0</v>
      </c>
      <c r="AB200" s="42">
        <f t="shared" si="16"/>
        <v>0</v>
      </c>
      <c r="AC200" s="42">
        <f t="shared" si="17"/>
        <v>0</v>
      </c>
    </row>
    <row r="201" spans="1:29" ht="15" customHeight="1" thickTop="1" thickBot="1" x14ac:dyDescent="0.3">
      <c r="A201" s="5">
        <f t="shared" si="23"/>
        <v>43652</v>
      </c>
      <c r="B201" s="57">
        <f t="shared" si="18"/>
        <v>6</v>
      </c>
      <c r="C201" s="58">
        <f>ROW()</f>
        <v>201</v>
      </c>
      <c r="D201" s="189"/>
      <c r="E201" s="59">
        <f t="shared" si="19"/>
        <v>27</v>
      </c>
      <c r="F201" s="70">
        <f t="shared" si="20"/>
        <v>6</v>
      </c>
      <c r="G201" s="71">
        <f t="shared" si="21"/>
        <v>43652</v>
      </c>
      <c r="H201" s="84" t="s">
        <v>34</v>
      </c>
      <c r="I201" s="85"/>
      <c r="J201" s="86" t="s">
        <v>23</v>
      </c>
      <c r="K201" s="87"/>
      <c r="L201" s="88" t="s">
        <v>21</v>
      </c>
      <c r="M201" s="185"/>
      <c r="N201" s="67"/>
      <c r="O201" s="83"/>
      <c r="P201" s="97"/>
      <c r="Q201" s="97"/>
      <c r="R201" s="97"/>
      <c r="S201" s="97"/>
      <c r="T201" s="182"/>
      <c r="U201" s="182"/>
      <c r="V201" s="182"/>
      <c r="W201" s="182"/>
      <c r="X201" s="182"/>
      <c r="Y201" s="182"/>
      <c r="Z201" s="182"/>
      <c r="AA201" s="42">
        <f t="shared" si="22"/>
        <v>0</v>
      </c>
      <c r="AB201" s="42">
        <f t="shared" si="16"/>
        <v>0</v>
      </c>
      <c r="AC201" s="42">
        <f t="shared" si="17"/>
        <v>0</v>
      </c>
    </row>
    <row r="202" spans="1:29" ht="15" customHeight="1" thickTop="1" thickBot="1" x14ac:dyDescent="0.3">
      <c r="A202" s="5">
        <f t="shared" si="23"/>
        <v>43653</v>
      </c>
      <c r="B202" s="57">
        <f t="shared" si="18"/>
        <v>7</v>
      </c>
      <c r="C202" s="58">
        <f>ROW()</f>
        <v>202</v>
      </c>
      <c r="D202" s="189"/>
      <c r="E202" s="89">
        <f t="shared" si="19"/>
        <v>27</v>
      </c>
      <c r="F202" s="70">
        <f t="shared" si="20"/>
        <v>7</v>
      </c>
      <c r="G202" s="71">
        <f t="shared" si="21"/>
        <v>43653</v>
      </c>
      <c r="H202" s="72" t="s">
        <v>34</v>
      </c>
      <c r="I202" s="73"/>
      <c r="J202" s="74" t="s">
        <v>23</v>
      </c>
      <c r="K202" s="75"/>
      <c r="L202" s="76" t="s">
        <v>21</v>
      </c>
      <c r="M202" s="185"/>
      <c r="N202" s="67"/>
      <c r="O202" s="83"/>
      <c r="P202" s="97"/>
      <c r="Q202" s="97"/>
      <c r="R202" s="97"/>
      <c r="S202" s="97"/>
      <c r="T202" s="182"/>
      <c r="U202" s="182"/>
      <c r="V202" s="182"/>
      <c r="W202" s="182"/>
      <c r="X202" s="182"/>
      <c r="Y202" s="182"/>
      <c r="Z202" s="182"/>
      <c r="AA202" s="42">
        <f t="shared" si="22"/>
        <v>0</v>
      </c>
      <c r="AB202" s="42">
        <f t="shared" si="16"/>
        <v>0</v>
      </c>
      <c r="AC202" s="42">
        <f t="shared" si="17"/>
        <v>0</v>
      </c>
    </row>
    <row r="203" spans="1:29" ht="15" customHeight="1" thickTop="1" thickBot="1" x14ac:dyDescent="0.3">
      <c r="A203" s="5">
        <f t="shared" si="23"/>
        <v>43654</v>
      </c>
      <c r="B203" s="57">
        <f t="shared" si="18"/>
        <v>1</v>
      </c>
      <c r="C203" s="58">
        <f>ROW()</f>
        <v>203</v>
      </c>
      <c r="D203" s="189"/>
      <c r="E203" s="59">
        <f t="shared" si="19"/>
        <v>28</v>
      </c>
      <c r="F203" s="70">
        <f t="shared" si="20"/>
        <v>8</v>
      </c>
      <c r="G203" s="71">
        <f t="shared" si="21"/>
        <v>43654</v>
      </c>
      <c r="H203" s="72"/>
      <c r="I203" s="73"/>
      <c r="J203" s="74" t="s">
        <v>23</v>
      </c>
      <c r="K203" s="75"/>
      <c r="L203" s="76" t="s">
        <v>21</v>
      </c>
      <c r="M203" s="183">
        <f>COUNTIF(L203:L209,"SI")</f>
        <v>0</v>
      </c>
      <c r="N203" s="67"/>
      <c r="O203" s="83"/>
      <c r="P203" s="97"/>
      <c r="Q203" s="97"/>
      <c r="R203" s="97"/>
      <c r="S203" s="97"/>
      <c r="T203" s="182"/>
      <c r="U203" s="182"/>
      <c r="V203" s="182"/>
      <c r="W203" s="182"/>
      <c r="X203" s="182"/>
      <c r="Y203" s="182"/>
      <c r="Z203" s="182"/>
      <c r="AA203" s="42">
        <f t="shared" si="22"/>
        <v>0</v>
      </c>
      <c r="AB203" s="42">
        <f t="shared" si="16"/>
        <v>0</v>
      </c>
      <c r="AC203" s="42">
        <f t="shared" si="17"/>
        <v>0</v>
      </c>
    </row>
    <row r="204" spans="1:29" ht="15" customHeight="1" thickTop="1" thickBot="1" x14ac:dyDescent="0.3">
      <c r="A204" s="5">
        <f t="shared" si="23"/>
        <v>43655</v>
      </c>
      <c r="B204" s="57">
        <f t="shared" si="18"/>
        <v>2</v>
      </c>
      <c r="C204" s="58">
        <f>ROW()</f>
        <v>204</v>
      </c>
      <c r="D204" s="189"/>
      <c r="E204" s="59">
        <f t="shared" si="19"/>
        <v>28</v>
      </c>
      <c r="F204" s="70">
        <f t="shared" si="20"/>
        <v>9</v>
      </c>
      <c r="G204" s="71">
        <f t="shared" si="21"/>
        <v>43655</v>
      </c>
      <c r="H204" s="72"/>
      <c r="I204" s="73"/>
      <c r="J204" s="74" t="s">
        <v>23</v>
      </c>
      <c r="K204" s="75"/>
      <c r="L204" s="76" t="s">
        <v>21</v>
      </c>
      <c r="M204" s="185"/>
      <c r="N204" s="67"/>
      <c r="O204" s="83" t="s">
        <v>68</v>
      </c>
      <c r="P204" s="97"/>
      <c r="Q204" s="97"/>
      <c r="R204" s="97"/>
      <c r="S204" s="97"/>
      <c r="T204" s="182">
        <f>COUNTIF(H204:H210,"")</f>
        <v>5</v>
      </c>
      <c r="U204" s="182">
        <f>T204*7</f>
        <v>35</v>
      </c>
      <c r="V204" s="182">
        <f>$V$11*T204</f>
        <v>42</v>
      </c>
      <c r="W204" s="182">
        <f>V204-INT(V204)</f>
        <v>0</v>
      </c>
      <c r="X204" s="182">
        <f>SUM(AA204:AA210)</f>
        <v>0</v>
      </c>
      <c r="Y204" s="182">
        <f>X204-INT(X204)</f>
        <v>0</v>
      </c>
      <c r="Z204" s="182" t="str">
        <f>IF(X204&lt;V204,IF(X204&gt;U204,"SI","NO"),"NO")</f>
        <v>NO</v>
      </c>
      <c r="AA204" s="42">
        <f t="shared" si="22"/>
        <v>0</v>
      </c>
      <c r="AB204" s="42">
        <f t="shared" si="16"/>
        <v>0</v>
      </c>
      <c r="AC204" s="42">
        <f t="shared" si="17"/>
        <v>0</v>
      </c>
    </row>
    <row r="205" spans="1:29" ht="15" customHeight="1" thickTop="1" thickBot="1" x14ac:dyDescent="0.3">
      <c r="A205" s="5">
        <f t="shared" si="23"/>
        <v>43656</v>
      </c>
      <c r="B205" s="57">
        <f t="shared" si="18"/>
        <v>3</v>
      </c>
      <c r="C205" s="58">
        <f>ROW()</f>
        <v>205</v>
      </c>
      <c r="D205" s="189"/>
      <c r="E205" s="59">
        <f t="shared" si="19"/>
        <v>28</v>
      </c>
      <c r="F205" s="70">
        <f t="shared" si="20"/>
        <v>10</v>
      </c>
      <c r="G205" s="71">
        <f t="shared" si="21"/>
        <v>43656</v>
      </c>
      <c r="H205" s="72"/>
      <c r="I205" s="73"/>
      <c r="J205" s="74" t="s">
        <v>23</v>
      </c>
      <c r="K205" s="75"/>
      <c r="L205" s="76" t="s">
        <v>21</v>
      </c>
      <c r="M205" s="185"/>
      <c r="N205" s="67"/>
      <c r="O205" s="83"/>
      <c r="P205" s="97"/>
      <c r="Q205" s="97"/>
      <c r="R205" s="97"/>
      <c r="S205" s="97"/>
      <c r="T205" s="182"/>
      <c r="U205" s="182"/>
      <c r="V205" s="182"/>
      <c r="W205" s="182"/>
      <c r="X205" s="182"/>
      <c r="Y205" s="182"/>
      <c r="Z205" s="182"/>
      <c r="AA205" s="42">
        <f t="shared" si="22"/>
        <v>0</v>
      </c>
      <c r="AB205" s="42">
        <f t="shared" si="16"/>
        <v>0</v>
      </c>
      <c r="AC205" s="42">
        <f t="shared" si="17"/>
        <v>0</v>
      </c>
    </row>
    <row r="206" spans="1:29" ht="15" customHeight="1" thickTop="1" thickBot="1" x14ac:dyDescent="0.3">
      <c r="A206" s="5">
        <f t="shared" si="23"/>
        <v>43657</v>
      </c>
      <c r="B206" s="57">
        <f t="shared" si="18"/>
        <v>4</v>
      </c>
      <c r="C206" s="58">
        <f>ROW()</f>
        <v>206</v>
      </c>
      <c r="D206" s="189"/>
      <c r="E206" s="59">
        <f t="shared" si="19"/>
        <v>28</v>
      </c>
      <c r="F206" s="70">
        <f t="shared" si="20"/>
        <v>11</v>
      </c>
      <c r="G206" s="71">
        <f t="shared" si="21"/>
        <v>43657</v>
      </c>
      <c r="H206" s="72"/>
      <c r="I206" s="73"/>
      <c r="J206" s="74" t="s">
        <v>23</v>
      </c>
      <c r="K206" s="75"/>
      <c r="L206" s="76" t="s">
        <v>21</v>
      </c>
      <c r="M206" s="185"/>
      <c r="N206" s="67"/>
      <c r="O206" s="83"/>
      <c r="P206" s="97"/>
      <c r="Q206" s="97"/>
      <c r="R206" s="97"/>
      <c r="S206" s="97"/>
      <c r="T206" s="182"/>
      <c r="U206" s="182"/>
      <c r="V206" s="182"/>
      <c r="W206" s="182"/>
      <c r="X206" s="182"/>
      <c r="Y206" s="182"/>
      <c r="Z206" s="182"/>
      <c r="AA206" s="42">
        <f t="shared" si="22"/>
        <v>0</v>
      </c>
      <c r="AB206" s="42">
        <f t="shared" si="16"/>
        <v>0</v>
      </c>
      <c r="AC206" s="42">
        <f t="shared" si="17"/>
        <v>0</v>
      </c>
    </row>
    <row r="207" spans="1:29" ht="15" customHeight="1" thickTop="1" thickBot="1" x14ac:dyDescent="0.3">
      <c r="A207" s="5">
        <f t="shared" si="23"/>
        <v>43658</v>
      </c>
      <c r="B207" s="57">
        <f t="shared" si="18"/>
        <v>5</v>
      </c>
      <c r="C207" s="58">
        <f>ROW()</f>
        <v>207</v>
      </c>
      <c r="D207" s="189"/>
      <c r="E207" s="59">
        <f t="shared" si="19"/>
        <v>28</v>
      </c>
      <c r="F207" s="70">
        <f t="shared" si="20"/>
        <v>12</v>
      </c>
      <c r="G207" s="71">
        <f t="shared" si="21"/>
        <v>43658</v>
      </c>
      <c r="H207" s="78"/>
      <c r="I207" s="79"/>
      <c r="J207" s="80" t="s">
        <v>23</v>
      </c>
      <c r="K207" s="81"/>
      <c r="L207" s="82" t="s">
        <v>21</v>
      </c>
      <c r="M207" s="185"/>
      <c r="N207" s="67"/>
      <c r="O207" s="83"/>
      <c r="P207" s="97"/>
      <c r="Q207" s="97"/>
      <c r="R207" s="97"/>
      <c r="S207" s="97"/>
      <c r="T207" s="182"/>
      <c r="U207" s="182"/>
      <c r="V207" s="182"/>
      <c r="W207" s="182"/>
      <c r="X207" s="182"/>
      <c r="Y207" s="182"/>
      <c r="Z207" s="182"/>
      <c r="AA207" s="42">
        <f t="shared" si="22"/>
        <v>0</v>
      </c>
      <c r="AB207" s="42">
        <f t="shared" ref="AB207:AB270" si="24">I207</f>
        <v>0</v>
      </c>
      <c r="AC207" s="42">
        <f t="shared" ref="AC207:AC270" si="25">K207/60</f>
        <v>0</v>
      </c>
    </row>
    <row r="208" spans="1:29" ht="15" customHeight="1" thickTop="1" thickBot="1" x14ac:dyDescent="0.3">
      <c r="A208" s="5">
        <f t="shared" si="23"/>
        <v>43659</v>
      </c>
      <c r="B208" s="57">
        <f t="shared" ref="B208:B271" si="26">WEEKDAY(A208,2)</f>
        <v>6</v>
      </c>
      <c r="C208" s="58">
        <f>ROW()</f>
        <v>208</v>
      </c>
      <c r="D208" s="189"/>
      <c r="E208" s="59">
        <f t="shared" ref="E208:E271" si="27">WEEKNUM($A208,2)</f>
        <v>28</v>
      </c>
      <c r="F208" s="70">
        <f t="shared" ref="F208:F271" si="28">DAY($A208)</f>
        <v>13</v>
      </c>
      <c r="G208" s="71">
        <f t="shared" ref="G208:G271" si="29">$A208</f>
        <v>43659</v>
      </c>
      <c r="H208" s="78" t="s">
        <v>34</v>
      </c>
      <c r="I208" s="79"/>
      <c r="J208" s="80" t="s">
        <v>23</v>
      </c>
      <c r="K208" s="81"/>
      <c r="L208" s="82" t="s">
        <v>21</v>
      </c>
      <c r="M208" s="185"/>
      <c r="N208" s="67"/>
      <c r="O208" s="83"/>
      <c r="P208" s="97"/>
      <c r="Q208" s="97"/>
      <c r="R208" s="97"/>
      <c r="S208" s="97"/>
      <c r="T208" s="182"/>
      <c r="U208" s="182"/>
      <c r="V208" s="182"/>
      <c r="W208" s="182"/>
      <c r="X208" s="182"/>
      <c r="Y208" s="182"/>
      <c r="Z208" s="182"/>
      <c r="AA208" s="42">
        <f t="shared" ref="AA208:AA271" si="30">AB208+AC208</f>
        <v>0</v>
      </c>
      <c r="AB208" s="42">
        <f t="shared" si="24"/>
        <v>0</v>
      </c>
      <c r="AC208" s="42">
        <f t="shared" si="25"/>
        <v>0</v>
      </c>
    </row>
    <row r="209" spans="1:29" ht="15" customHeight="1" thickTop="1" thickBot="1" x14ac:dyDescent="0.3">
      <c r="A209" s="5">
        <f t="shared" ref="A209:A272" si="31">A208+1</f>
        <v>43660</v>
      </c>
      <c r="B209" s="57">
        <f t="shared" si="26"/>
        <v>7</v>
      </c>
      <c r="C209" s="58">
        <f>ROW()</f>
        <v>209</v>
      </c>
      <c r="D209" s="189"/>
      <c r="E209" s="89">
        <f t="shared" si="27"/>
        <v>28</v>
      </c>
      <c r="F209" s="70">
        <f t="shared" si="28"/>
        <v>14</v>
      </c>
      <c r="G209" s="71">
        <f t="shared" si="29"/>
        <v>43660</v>
      </c>
      <c r="H209" s="72" t="s">
        <v>34</v>
      </c>
      <c r="I209" s="73"/>
      <c r="J209" s="74" t="s">
        <v>23</v>
      </c>
      <c r="K209" s="75"/>
      <c r="L209" s="76" t="s">
        <v>21</v>
      </c>
      <c r="M209" s="185"/>
      <c r="N209" s="67"/>
      <c r="O209" s="83"/>
      <c r="P209" s="97"/>
      <c r="Q209" s="97"/>
      <c r="R209" s="97"/>
      <c r="S209" s="97"/>
      <c r="T209" s="182"/>
      <c r="U209" s="182"/>
      <c r="V209" s="182"/>
      <c r="W209" s="182"/>
      <c r="X209" s="182"/>
      <c r="Y209" s="182"/>
      <c r="Z209" s="182"/>
      <c r="AA209" s="42">
        <f t="shared" si="30"/>
        <v>0</v>
      </c>
      <c r="AB209" s="42">
        <f t="shared" si="24"/>
        <v>0</v>
      </c>
      <c r="AC209" s="42">
        <f t="shared" si="25"/>
        <v>0</v>
      </c>
    </row>
    <row r="210" spans="1:29" ht="15" customHeight="1" thickTop="1" thickBot="1" x14ac:dyDescent="0.3">
      <c r="A210" s="5">
        <f t="shared" si="31"/>
        <v>43661</v>
      </c>
      <c r="B210" s="57">
        <f t="shared" si="26"/>
        <v>1</v>
      </c>
      <c r="C210" s="58">
        <f>ROW()</f>
        <v>210</v>
      </c>
      <c r="D210" s="189"/>
      <c r="E210" s="59">
        <f t="shared" si="27"/>
        <v>29</v>
      </c>
      <c r="F210" s="70">
        <f t="shared" si="28"/>
        <v>15</v>
      </c>
      <c r="G210" s="71">
        <f t="shared" si="29"/>
        <v>43661</v>
      </c>
      <c r="H210" s="78"/>
      <c r="I210" s="79"/>
      <c r="J210" s="80" t="s">
        <v>23</v>
      </c>
      <c r="K210" s="81"/>
      <c r="L210" s="82" t="s">
        <v>21</v>
      </c>
      <c r="M210" s="183">
        <f>COUNTIF(L210:L216,"SI")</f>
        <v>0</v>
      </c>
      <c r="N210" s="67"/>
      <c r="O210" s="83" t="s">
        <v>69</v>
      </c>
      <c r="P210" s="97"/>
      <c r="Q210" s="97"/>
      <c r="R210" s="97"/>
      <c r="S210" s="97"/>
      <c r="T210" s="182"/>
      <c r="U210" s="182"/>
      <c r="V210" s="182"/>
      <c r="W210" s="182"/>
      <c r="X210" s="182"/>
      <c r="Y210" s="182"/>
      <c r="Z210" s="182"/>
      <c r="AA210" s="42">
        <f t="shared" si="30"/>
        <v>0</v>
      </c>
      <c r="AB210" s="42">
        <f t="shared" si="24"/>
        <v>0</v>
      </c>
      <c r="AC210" s="42">
        <f t="shared" si="25"/>
        <v>0</v>
      </c>
    </row>
    <row r="211" spans="1:29" ht="15" customHeight="1" thickTop="1" thickBot="1" x14ac:dyDescent="0.3">
      <c r="A211" s="5">
        <f t="shared" si="31"/>
        <v>43662</v>
      </c>
      <c r="B211" s="57">
        <f t="shared" si="26"/>
        <v>2</v>
      </c>
      <c r="C211" s="58">
        <f>ROW()</f>
        <v>211</v>
      </c>
      <c r="D211" s="189"/>
      <c r="E211" s="59">
        <f t="shared" si="27"/>
        <v>29</v>
      </c>
      <c r="F211" s="70">
        <f t="shared" si="28"/>
        <v>16</v>
      </c>
      <c r="G211" s="71">
        <f t="shared" si="29"/>
        <v>43662</v>
      </c>
      <c r="H211" s="78"/>
      <c r="I211" s="79"/>
      <c r="J211" s="80" t="s">
        <v>23</v>
      </c>
      <c r="K211" s="81"/>
      <c r="L211" s="82" t="s">
        <v>21</v>
      </c>
      <c r="M211" s="185"/>
      <c r="N211" s="67"/>
      <c r="O211" s="83"/>
      <c r="P211" s="97"/>
      <c r="Q211" s="97"/>
      <c r="R211" s="97"/>
      <c r="S211" s="97"/>
      <c r="T211" s="182">
        <f>COUNTIF(H211:H217,"")</f>
        <v>5</v>
      </c>
      <c r="U211" s="182">
        <f>T211*7</f>
        <v>35</v>
      </c>
      <c r="V211" s="182">
        <f>$V$11*T211</f>
        <v>42</v>
      </c>
      <c r="W211" s="182">
        <f>V211-INT(V211)</f>
        <v>0</v>
      </c>
      <c r="X211" s="182">
        <f>SUM(AA211:AA217)</f>
        <v>0</v>
      </c>
      <c r="Y211" s="182">
        <f>X211-INT(X211)</f>
        <v>0</v>
      </c>
      <c r="Z211" s="182" t="str">
        <f>IF(X211&lt;V211,IF(X211&gt;U211,"SI","NO"),"NO")</f>
        <v>NO</v>
      </c>
      <c r="AA211" s="42">
        <f t="shared" si="30"/>
        <v>0</v>
      </c>
      <c r="AB211" s="42">
        <f t="shared" si="24"/>
        <v>0</v>
      </c>
      <c r="AC211" s="42">
        <f t="shared" si="25"/>
        <v>0</v>
      </c>
    </row>
    <row r="212" spans="1:29" ht="15" customHeight="1" thickTop="1" thickBot="1" x14ac:dyDescent="0.3">
      <c r="A212" s="5">
        <f t="shared" si="31"/>
        <v>43663</v>
      </c>
      <c r="B212" s="57">
        <f t="shared" si="26"/>
        <v>3</v>
      </c>
      <c r="C212" s="58">
        <f>ROW()</f>
        <v>212</v>
      </c>
      <c r="D212" s="189"/>
      <c r="E212" s="59">
        <f t="shared" si="27"/>
        <v>29</v>
      </c>
      <c r="F212" s="70">
        <f t="shared" si="28"/>
        <v>17</v>
      </c>
      <c r="G212" s="71">
        <f t="shared" si="29"/>
        <v>43663</v>
      </c>
      <c r="H212" s="78"/>
      <c r="I212" s="79"/>
      <c r="J212" s="80" t="s">
        <v>23</v>
      </c>
      <c r="K212" s="81"/>
      <c r="L212" s="82" t="s">
        <v>21</v>
      </c>
      <c r="M212" s="185"/>
      <c r="N212" s="67"/>
      <c r="O212" s="83"/>
      <c r="P212" s="97"/>
      <c r="Q212" s="97"/>
      <c r="R212" s="97"/>
      <c r="S212" s="97"/>
      <c r="T212" s="182"/>
      <c r="U212" s="182"/>
      <c r="V212" s="182"/>
      <c r="W212" s="182"/>
      <c r="X212" s="182"/>
      <c r="Y212" s="182"/>
      <c r="Z212" s="182"/>
      <c r="AA212" s="42">
        <f t="shared" si="30"/>
        <v>0</v>
      </c>
      <c r="AB212" s="42">
        <f t="shared" si="24"/>
        <v>0</v>
      </c>
      <c r="AC212" s="42">
        <f t="shared" si="25"/>
        <v>0</v>
      </c>
    </row>
    <row r="213" spans="1:29" ht="15" customHeight="1" thickTop="1" thickBot="1" x14ac:dyDescent="0.3">
      <c r="A213" s="5">
        <f t="shared" si="31"/>
        <v>43664</v>
      </c>
      <c r="B213" s="57">
        <f t="shared" si="26"/>
        <v>4</v>
      </c>
      <c r="C213" s="58">
        <f>ROW()</f>
        <v>213</v>
      </c>
      <c r="D213" s="189"/>
      <c r="E213" s="59">
        <f t="shared" si="27"/>
        <v>29</v>
      </c>
      <c r="F213" s="70">
        <f t="shared" si="28"/>
        <v>18</v>
      </c>
      <c r="G213" s="71">
        <f t="shared" si="29"/>
        <v>43664</v>
      </c>
      <c r="H213" s="78"/>
      <c r="I213" s="79"/>
      <c r="J213" s="80" t="s">
        <v>23</v>
      </c>
      <c r="K213" s="81"/>
      <c r="L213" s="82" t="s">
        <v>21</v>
      </c>
      <c r="M213" s="185"/>
      <c r="N213" s="67"/>
      <c r="O213" s="83"/>
      <c r="P213" s="97"/>
      <c r="Q213" s="97"/>
      <c r="R213" s="97"/>
      <c r="S213" s="97"/>
      <c r="T213" s="182"/>
      <c r="U213" s="182"/>
      <c r="V213" s="182"/>
      <c r="W213" s="182"/>
      <c r="X213" s="182"/>
      <c r="Y213" s="182"/>
      <c r="Z213" s="182"/>
      <c r="AA213" s="42">
        <f t="shared" si="30"/>
        <v>0</v>
      </c>
      <c r="AB213" s="42">
        <f t="shared" si="24"/>
        <v>0</v>
      </c>
      <c r="AC213" s="42">
        <f t="shared" si="25"/>
        <v>0</v>
      </c>
    </row>
    <row r="214" spans="1:29" ht="15" customHeight="1" thickTop="1" thickBot="1" x14ac:dyDescent="0.3">
      <c r="A214" s="5">
        <f t="shared" si="31"/>
        <v>43665</v>
      </c>
      <c r="B214" s="57">
        <f t="shared" si="26"/>
        <v>5</v>
      </c>
      <c r="C214" s="58">
        <f>ROW()</f>
        <v>214</v>
      </c>
      <c r="D214" s="189"/>
      <c r="E214" s="59">
        <f t="shared" si="27"/>
        <v>29</v>
      </c>
      <c r="F214" s="70">
        <f t="shared" si="28"/>
        <v>19</v>
      </c>
      <c r="G214" s="71">
        <f t="shared" si="29"/>
        <v>43665</v>
      </c>
      <c r="H214" s="78"/>
      <c r="I214" s="79"/>
      <c r="J214" s="80" t="s">
        <v>23</v>
      </c>
      <c r="K214" s="81"/>
      <c r="L214" s="82" t="s">
        <v>21</v>
      </c>
      <c r="M214" s="185"/>
      <c r="N214" s="67"/>
      <c r="O214" s="83"/>
      <c r="P214" s="97"/>
      <c r="Q214" s="97"/>
      <c r="R214" s="97"/>
      <c r="S214" s="97"/>
      <c r="T214" s="182"/>
      <c r="U214" s="182"/>
      <c r="V214" s="182"/>
      <c r="W214" s="182"/>
      <c r="X214" s="182"/>
      <c r="Y214" s="182"/>
      <c r="Z214" s="182"/>
      <c r="AA214" s="42">
        <f t="shared" si="30"/>
        <v>0</v>
      </c>
      <c r="AB214" s="42">
        <f t="shared" si="24"/>
        <v>0</v>
      </c>
      <c r="AC214" s="42">
        <f t="shared" si="25"/>
        <v>0</v>
      </c>
    </row>
    <row r="215" spans="1:29" ht="15" customHeight="1" thickTop="1" thickBot="1" x14ac:dyDescent="0.3">
      <c r="A215" s="5">
        <f t="shared" si="31"/>
        <v>43666</v>
      </c>
      <c r="B215" s="57">
        <f t="shared" si="26"/>
        <v>6</v>
      </c>
      <c r="C215" s="58">
        <f>ROW()</f>
        <v>215</v>
      </c>
      <c r="D215" s="189"/>
      <c r="E215" s="59">
        <f t="shared" si="27"/>
        <v>29</v>
      </c>
      <c r="F215" s="70">
        <f t="shared" si="28"/>
        <v>20</v>
      </c>
      <c r="G215" s="71">
        <f t="shared" si="29"/>
        <v>43666</v>
      </c>
      <c r="H215" s="78" t="s">
        <v>34</v>
      </c>
      <c r="I215" s="79"/>
      <c r="J215" s="80" t="s">
        <v>23</v>
      </c>
      <c r="K215" s="81"/>
      <c r="L215" s="82" t="s">
        <v>21</v>
      </c>
      <c r="M215" s="185"/>
      <c r="N215" s="67"/>
      <c r="O215" s="83"/>
      <c r="P215" s="97"/>
      <c r="Q215" s="97"/>
      <c r="R215" s="97"/>
      <c r="S215" s="97"/>
      <c r="T215" s="182"/>
      <c r="U215" s="182"/>
      <c r="V215" s="182"/>
      <c r="W215" s="182"/>
      <c r="X215" s="182"/>
      <c r="Y215" s="182"/>
      <c r="Z215" s="182"/>
      <c r="AA215" s="42">
        <f t="shared" si="30"/>
        <v>0</v>
      </c>
      <c r="AB215" s="42">
        <f t="shared" si="24"/>
        <v>0</v>
      </c>
      <c r="AC215" s="42">
        <f t="shared" si="25"/>
        <v>0</v>
      </c>
    </row>
    <row r="216" spans="1:29" ht="15" customHeight="1" thickTop="1" thickBot="1" x14ac:dyDescent="0.3">
      <c r="A216" s="5">
        <f t="shared" si="31"/>
        <v>43667</v>
      </c>
      <c r="B216" s="57">
        <f t="shared" si="26"/>
        <v>7</v>
      </c>
      <c r="C216" s="58">
        <f>ROW()</f>
        <v>216</v>
      </c>
      <c r="D216" s="189"/>
      <c r="E216" s="89">
        <f t="shared" si="27"/>
        <v>29</v>
      </c>
      <c r="F216" s="70">
        <f t="shared" si="28"/>
        <v>21</v>
      </c>
      <c r="G216" s="71">
        <f t="shared" si="29"/>
        <v>43667</v>
      </c>
      <c r="H216" s="78" t="s">
        <v>34</v>
      </c>
      <c r="I216" s="79"/>
      <c r="J216" s="80" t="s">
        <v>23</v>
      </c>
      <c r="K216" s="81"/>
      <c r="L216" s="82" t="s">
        <v>21</v>
      </c>
      <c r="M216" s="185"/>
      <c r="N216" s="67"/>
      <c r="O216" s="83"/>
      <c r="P216" s="97"/>
      <c r="Q216" s="97"/>
      <c r="R216" s="97"/>
      <c r="S216" s="97"/>
      <c r="T216" s="182"/>
      <c r="U216" s="182"/>
      <c r="V216" s="182"/>
      <c r="W216" s="182"/>
      <c r="X216" s="182"/>
      <c r="Y216" s="182"/>
      <c r="Z216" s="182"/>
      <c r="AA216" s="42">
        <f t="shared" si="30"/>
        <v>0</v>
      </c>
      <c r="AB216" s="42">
        <f t="shared" si="24"/>
        <v>0</v>
      </c>
      <c r="AC216" s="42">
        <f t="shared" si="25"/>
        <v>0</v>
      </c>
    </row>
    <row r="217" spans="1:29" ht="15" customHeight="1" thickTop="1" thickBot="1" x14ac:dyDescent="0.3">
      <c r="A217" s="5">
        <f t="shared" si="31"/>
        <v>43668</v>
      </c>
      <c r="B217" s="57">
        <f t="shared" si="26"/>
        <v>1</v>
      </c>
      <c r="C217" s="58">
        <f>ROW()</f>
        <v>217</v>
      </c>
      <c r="D217" s="189"/>
      <c r="E217" s="59">
        <f t="shared" si="27"/>
        <v>30</v>
      </c>
      <c r="F217" s="70">
        <f t="shared" si="28"/>
        <v>22</v>
      </c>
      <c r="G217" s="71">
        <f t="shared" si="29"/>
        <v>43668</v>
      </c>
      <c r="H217" s="78"/>
      <c r="I217" s="79"/>
      <c r="J217" s="80" t="s">
        <v>23</v>
      </c>
      <c r="K217" s="81"/>
      <c r="L217" s="82" t="s">
        <v>21</v>
      </c>
      <c r="M217" s="183">
        <f>COUNTIF(L217:L223,"SI")</f>
        <v>0</v>
      </c>
      <c r="N217" s="67"/>
      <c r="O217" s="83"/>
      <c r="P217" s="97"/>
      <c r="Q217" s="97"/>
      <c r="R217" s="97"/>
      <c r="S217" s="97"/>
      <c r="T217" s="182"/>
      <c r="U217" s="182"/>
      <c r="V217" s="182"/>
      <c r="W217" s="182"/>
      <c r="X217" s="182"/>
      <c r="Y217" s="182"/>
      <c r="Z217" s="182"/>
      <c r="AA217" s="42">
        <f t="shared" si="30"/>
        <v>0</v>
      </c>
      <c r="AB217" s="42">
        <f t="shared" si="24"/>
        <v>0</v>
      </c>
      <c r="AC217" s="42">
        <f t="shared" si="25"/>
        <v>0</v>
      </c>
    </row>
    <row r="218" spans="1:29" ht="15" customHeight="1" thickTop="1" thickBot="1" x14ac:dyDescent="0.3">
      <c r="A218" s="5">
        <f t="shared" si="31"/>
        <v>43669</v>
      </c>
      <c r="B218" s="57">
        <f t="shared" si="26"/>
        <v>2</v>
      </c>
      <c r="C218" s="58">
        <f>ROW()</f>
        <v>218</v>
      </c>
      <c r="D218" s="189"/>
      <c r="E218" s="59">
        <f t="shared" si="27"/>
        <v>30</v>
      </c>
      <c r="F218" s="70">
        <f t="shared" si="28"/>
        <v>23</v>
      </c>
      <c r="G218" s="71">
        <f t="shared" si="29"/>
        <v>43669</v>
      </c>
      <c r="H218" s="78"/>
      <c r="I218" s="79"/>
      <c r="J218" s="80" t="s">
        <v>23</v>
      </c>
      <c r="K218" s="81"/>
      <c r="L218" s="82" t="s">
        <v>21</v>
      </c>
      <c r="M218" s="185"/>
      <c r="N218" s="67"/>
      <c r="O218" s="83"/>
      <c r="P218" s="97"/>
      <c r="Q218" s="97"/>
      <c r="R218" s="97"/>
      <c r="S218" s="97"/>
      <c r="T218" s="182">
        <f>COUNTIF(H218:H224,"")</f>
        <v>5</v>
      </c>
      <c r="U218" s="182">
        <f>T218*7</f>
        <v>35</v>
      </c>
      <c r="V218" s="182">
        <f>$V$11*T218</f>
        <v>42</v>
      </c>
      <c r="W218" s="182">
        <f>V218-INT(V218)</f>
        <v>0</v>
      </c>
      <c r="X218" s="182">
        <f>SUM(AA218:AA224)</f>
        <v>0</v>
      </c>
      <c r="Y218" s="182">
        <f>X218-INT(X218)</f>
        <v>0</v>
      </c>
      <c r="Z218" s="182" t="str">
        <f>IF(X218&lt;V218,IF(X218&gt;U218,"SI","NO"),"NO")</f>
        <v>NO</v>
      </c>
      <c r="AA218" s="42">
        <f t="shared" si="30"/>
        <v>0</v>
      </c>
      <c r="AB218" s="42">
        <f t="shared" si="24"/>
        <v>0</v>
      </c>
      <c r="AC218" s="42">
        <f t="shared" si="25"/>
        <v>0</v>
      </c>
    </row>
    <row r="219" spans="1:29" ht="15" customHeight="1" thickTop="1" thickBot="1" x14ac:dyDescent="0.3">
      <c r="A219" s="5">
        <f t="shared" si="31"/>
        <v>43670</v>
      </c>
      <c r="B219" s="57">
        <f t="shared" si="26"/>
        <v>3</v>
      </c>
      <c r="C219" s="58">
        <f>ROW()</f>
        <v>219</v>
      </c>
      <c r="D219" s="189"/>
      <c r="E219" s="59">
        <f t="shared" si="27"/>
        <v>30</v>
      </c>
      <c r="F219" s="70">
        <f t="shared" si="28"/>
        <v>24</v>
      </c>
      <c r="G219" s="71">
        <f t="shared" si="29"/>
        <v>43670</v>
      </c>
      <c r="H219" s="78"/>
      <c r="I219" s="79"/>
      <c r="J219" s="80" t="s">
        <v>23</v>
      </c>
      <c r="K219" s="81"/>
      <c r="L219" s="82" t="s">
        <v>21</v>
      </c>
      <c r="M219" s="185"/>
      <c r="N219" s="67"/>
      <c r="O219" s="83"/>
      <c r="P219" s="97"/>
      <c r="Q219" s="97"/>
      <c r="R219" s="97"/>
      <c r="S219" s="97"/>
      <c r="T219" s="182"/>
      <c r="U219" s="182"/>
      <c r="V219" s="182"/>
      <c r="W219" s="182"/>
      <c r="X219" s="182"/>
      <c r="Y219" s="182"/>
      <c r="Z219" s="182"/>
      <c r="AA219" s="42">
        <f t="shared" si="30"/>
        <v>0</v>
      </c>
      <c r="AB219" s="42">
        <f t="shared" si="24"/>
        <v>0</v>
      </c>
      <c r="AC219" s="42">
        <f t="shared" si="25"/>
        <v>0</v>
      </c>
    </row>
    <row r="220" spans="1:29" ht="15" customHeight="1" thickTop="1" thickBot="1" x14ac:dyDescent="0.3">
      <c r="A220" s="5">
        <f t="shared" si="31"/>
        <v>43671</v>
      </c>
      <c r="B220" s="57">
        <f t="shared" si="26"/>
        <v>4</v>
      </c>
      <c r="C220" s="58">
        <f>ROW()</f>
        <v>220</v>
      </c>
      <c r="D220" s="189"/>
      <c r="E220" s="59">
        <f t="shared" si="27"/>
        <v>30</v>
      </c>
      <c r="F220" s="70">
        <f t="shared" si="28"/>
        <v>25</v>
      </c>
      <c r="G220" s="71">
        <f t="shared" si="29"/>
        <v>43671</v>
      </c>
      <c r="H220" s="78"/>
      <c r="I220" s="79"/>
      <c r="J220" s="80" t="s">
        <v>23</v>
      </c>
      <c r="K220" s="81"/>
      <c r="L220" s="82" t="s">
        <v>21</v>
      </c>
      <c r="M220" s="185"/>
      <c r="N220" s="67"/>
      <c r="O220" s="83"/>
      <c r="P220" s="97"/>
      <c r="Q220" s="97"/>
      <c r="R220" s="97"/>
      <c r="S220" s="97"/>
      <c r="T220" s="182"/>
      <c r="U220" s="182"/>
      <c r="V220" s="182"/>
      <c r="W220" s="182"/>
      <c r="X220" s="182"/>
      <c r="Y220" s="182"/>
      <c r="Z220" s="182"/>
      <c r="AA220" s="42">
        <f t="shared" si="30"/>
        <v>0</v>
      </c>
      <c r="AB220" s="42">
        <f t="shared" si="24"/>
        <v>0</v>
      </c>
      <c r="AC220" s="42">
        <f t="shared" si="25"/>
        <v>0</v>
      </c>
    </row>
    <row r="221" spans="1:29" ht="15" customHeight="1" thickTop="1" thickBot="1" x14ac:dyDescent="0.3">
      <c r="A221" s="5">
        <f t="shared" si="31"/>
        <v>43672</v>
      </c>
      <c r="B221" s="57">
        <f t="shared" si="26"/>
        <v>5</v>
      </c>
      <c r="C221" s="58">
        <f>ROW()</f>
        <v>221</v>
      </c>
      <c r="D221" s="189"/>
      <c r="E221" s="59">
        <f t="shared" si="27"/>
        <v>30</v>
      </c>
      <c r="F221" s="70">
        <f t="shared" si="28"/>
        <v>26</v>
      </c>
      <c r="G221" s="71">
        <f t="shared" si="29"/>
        <v>43672</v>
      </c>
      <c r="H221" s="78"/>
      <c r="I221" s="79"/>
      <c r="J221" s="80" t="s">
        <v>23</v>
      </c>
      <c r="K221" s="81"/>
      <c r="L221" s="82" t="s">
        <v>21</v>
      </c>
      <c r="M221" s="185"/>
      <c r="N221" s="67"/>
      <c r="O221" s="83"/>
      <c r="P221" s="97"/>
      <c r="Q221" s="97"/>
      <c r="R221" s="97"/>
      <c r="S221" s="97"/>
      <c r="T221" s="182"/>
      <c r="U221" s="182"/>
      <c r="V221" s="182"/>
      <c r="W221" s="182"/>
      <c r="X221" s="182"/>
      <c r="Y221" s="182"/>
      <c r="Z221" s="182"/>
      <c r="AA221" s="42">
        <f t="shared" si="30"/>
        <v>0</v>
      </c>
      <c r="AB221" s="42">
        <f t="shared" si="24"/>
        <v>0</v>
      </c>
      <c r="AC221" s="42">
        <f t="shared" si="25"/>
        <v>0</v>
      </c>
    </row>
    <row r="222" spans="1:29" ht="15" customHeight="1" thickTop="1" thickBot="1" x14ac:dyDescent="0.3">
      <c r="A222" s="5">
        <f t="shared" si="31"/>
        <v>43673</v>
      </c>
      <c r="B222" s="57">
        <f t="shared" si="26"/>
        <v>6</v>
      </c>
      <c r="C222" s="58">
        <f>ROW()</f>
        <v>222</v>
      </c>
      <c r="D222" s="189"/>
      <c r="E222" s="59">
        <f t="shared" si="27"/>
        <v>30</v>
      </c>
      <c r="F222" s="70">
        <f t="shared" si="28"/>
        <v>27</v>
      </c>
      <c r="G222" s="71">
        <f t="shared" si="29"/>
        <v>43673</v>
      </c>
      <c r="H222" s="78" t="s">
        <v>34</v>
      </c>
      <c r="I222" s="79"/>
      <c r="J222" s="80" t="s">
        <v>23</v>
      </c>
      <c r="K222" s="81"/>
      <c r="L222" s="82" t="s">
        <v>21</v>
      </c>
      <c r="M222" s="185"/>
      <c r="N222" s="67"/>
      <c r="O222" s="83"/>
      <c r="P222" s="97"/>
      <c r="Q222" s="97"/>
      <c r="R222" s="97"/>
      <c r="S222" s="97"/>
      <c r="T222" s="182"/>
      <c r="U222" s="182"/>
      <c r="V222" s="182"/>
      <c r="W222" s="182"/>
      <c r="X222" s="182"/>
      <c r="Y222" s="182"/>
      <c r="Z222" s="182"/>
      <c r="AA222" s="42">
        <f t="shared" si="30"/>
        <v>0</v>
      </c>
      <c r="AB222" s="42">
        <f t="shared" si="24"/>
        <v>0</v>
      </c>
      <c r="AC222" s="42">
        <f t="shared" si="25"/>
        <v>0</v>
      </c>
    </row>
    <row r="223" spans="1:29" ht="15" customHeight="1" thickTop="1" thickBot="1" x14ac:dyDescent="0.3">
      <c r="A223" s="5">
        <f t="shared" si="31"/>
        <v>43674</v>
      </c>
      <c r="B223" s="57">
        <f t="shared" si="26"/>
        <v>7</v>
      </c>
      <c r="C223" s="58">
        <f>ROW()</f>
        <v>223</v>
      </c>
      <c r="D223" s="189"/>
      <c r="E223" s="89">
        <f t="shared" si="27"/>
        <v>30</v>
      </c>
      <c r="F223" s="70">
        <f t="shared" si="28"/>
        <v>28</v>
      </c>
      <c r="G223" s="71">
        <f t="shared" si="29"/>
        <v>43674</v>
      </c>
      <c r="H223" s="78" t="s">
        <v>34</v>
      </c>
      <c r="I223" s="79"/>
      <c r="J223" s="80" t="s">
        <v>23</v>
      </c>
      <c r="K223" s="81"/>
      <c r="L223" s="82" t="s">
        <v>21</v>
      </c>
      <c r="M223" s="185"/>
      <c r="N223" s="67"/>
      <c r="O223" s="83"/>
      <c r="P223" s="97"/>
      <c r="Q223" s="97"/>
      <c r="R223" s="97"/>
      <c r="S223" s="97"/>
      <c r="T223" s="182"/>
      <c r="U223" s="182"/>
      <c r="V223" s="182"/>
      <c r="W223" s="182"/>
      <c r="X223" s="182"/>
      <c r="Y223" s="182"/>
      <c r="Z223" s="182"/>
      <c r="AA223" s="42">
        <f t="shared" si="30"/>
        <v>0</v>
      </c>
      <c r="AB223" s="42">
        <f t="shared" si="24"/>
        <v>0</v>
      </c>
      <c r="AC223" s="42">
        <f t="shared" si="25"/>
        <v>0</v>
      </c>
    </row>
    <row r="224" spans="1:29" ht="15" customHeight="1" thickTop="1" thickBot="1" x14ac:dyDescent="0.3">
      <c r="A224" s="5">
        <f t="shared" si="31"/>
        <v>43675</v>
      </c>
      <c r="B224" s="57">
        <f t="shared" si="26"/>
        <v>1</v>
      </c>
      <c r="C224" s="58">
        <f>ROW()</f>
        <v>224</v>
      </c>
      <c r="D224" s="189"/>
      <c r="E224" s="59">
        <f t="shared" si="27"/>
        <v>31</v>
      </c>
      <c r="F224" s="70">
        <f t="shared" si="28"/>
        <v>29</v>
      </c>
      <c r="G224" s="71">
        <f t="shared" si="29"/>
        <v>43675</v>
      </c>
      <c r="H224" s="78"/>
      <c r="I224" s="79"/>
      <c r="J224" s="80" t="s">
        <v>23</v>
      </c>
      <c r="K224" s="81"/>
      <c r="L224" s="82" t="s">
        <v>21</v>
      </c>
      <c r="M224" s="183">
        <f>COUNTIF(L224:L230,"SI")</f>
        <v>0</v>
      </c>
      <c r="N224" s="67"/>
      <c r="O224" s="83"/>
      <c r="P224" s="97"/>
      <c r="Q224" s="97"/>
      <c r="R224" s="97"/>
      <c r="S224" s="97"/>
      <c r="T224" s="182"/>
      <c r="U224" s="182"/>
      <c r="V224" s="182"/>
      <c r="W224" s="182"/>
      <c r="X224" s="182"/>
      <c r="Y224" s="182"/>
      <c r="Z224" s="182"/>
      <c r="AA224" s="42">
        <f t="shared" si="30"/>
        <v>0</v>
      </c>
      <c r="AB224" s="42">
        <f t="shared" si="24"/>
        <v>0</v>
      </c>
      <c r="AC224" s="42">
        <f t="shared" si="25"/>
        <v>0</v>
      </c>
    </row>
    <row r="225" spans="1:29" ht="15" customHeight="1" thickTop="1" thickBot="1" x14ac:dyDescent="0.3">
      <c r="A225" s="5">
        <f t="shared" si="31"/>
        <v>43676</v>
      </c>
      <c r="B225" s="57">
        <f t="shared" si="26"/>
        <v>2</v>
      </c>
      <c r="C225" s="58">
        <f>ROW()</f>
        <v>225</v>
      </c>
      <c r="D225" s="189"/>
      <c r="E225" s="59">
        <f t="shared" si="27"/>
        <v>31</v>
      </c>
      <c r="F225" s="70">
        <f t="shared" si="28"/>
        <v>30</v>
      </c>
      <c r="G225" s="71">
        <f t="shared" si="29"/>
        <v>43676</v>
      </c>
      <c r="H225" s="78"/>
      <c r="I225" s="79"/>
      <c r="J225" s="80" t="s">
        <v>23</v>
      </c>
      <c r="K225" s="81"/>
      <c r="L225" s="82" t="s">
        <v>21</v>
      </c>
      <c r="M225" s="185"/>
      <c r="N225" s="67"/>
      <c r="O225" s="83"/>
      <c r="P225" s="97"/>
      <c r="Q225" s="97"/>
      <c r="R225" s="97"/>
      <c r="S225" s="97"/>
      <c r="T225" s="182">
        <f>COUNTIF(H225:H231,"")</f>
        <v>5</v>
      </c>
      <c r="U225" s="182">
        <f>T225*7</f>
        <v>35</v>
      </c>
      <c r="V225" s="182">
        <f>$V$11*T225</f>
        <v>42</v>
      </c>
      <c r="W225" s="182">
        <f>V225-INT(V225)</f>
        <v>0</v>
      </c>
      <c r="X225" s="182">
        <f>SUM(AA225:AA231)</f>
        <v>0</v>
      </c>
      <c r="Y225" s="182">
        <f>X225-INT(X225)</f>
        <v>0</v>
      </c>
      <c r="Z225" s="182" t="str">
        <f>IF(X225&lt;V225,IF(X225&gt;U225,"SI","NO"),"NO")</f>
        <v>NO</v>
      </c>
      <c r="AA225" s="42">
        <f t="shared" si="30"/>
        <v>0</v>
      </c>
      <c r="AB225" s="42">
        <f t="shared" si="24"/>
        <v>0</v>
      </c>
      <c r="AC225" s="42">
        <f t="shared" si="25"/>
        <v>0</v>
      </c>
    </row>
    <row r="226" spans="1:29" ht="15" customHeight="1" thickTop="1" thickBot="1" x14ac:dyDescent="0.3">
      <c r="A226" s="5">
        <f t="shared" si="31"/>
        <v>43677</v>
      </c>
      <c r="B226" s="57">
        <f t="shared" si="26"/>
        <v>3</v>
      </c>
      <c r="C226" s="58">
        <f>ROW()</f>
        <v>226</v>
      </c>
      <c r="D226" s="192"/>
      <c r="E226" s="59">
        <f t="shared" si="27"/>
        <v>31</v>
      </c>
      <c r="F226" s="70">
        <f t="shared" si="28"/>
        <v>31</v>
      </c>
      <c r="G226" s="71">
        <f t="shared" si="29"/>
        <v>43677</v>
      </c>
      <c r="H226" s="78"/>
      <c r="I226" s="79"/>
      <c r="J226" s="80" t="s">
        <v>23</v>
      </c>
      <c r="K226" s="81"/>
      <c r="L226" s="82" t="s">
        <v>21</v>
      </c>
      <c r="M226" s="185"/>
      <c r="N226" s="67"/>
      <c r="O226" s="83"/>
      <c r="P226" s="97"/>
      <c r="Q226" s="97"/>
      <c r="R226" s="97"/>
      <c r="S226" s="97"/>
      <c r="T226" s="182"/>
      <c r="U226" s="182"/>
      <c r="V226" s="182"/>
      <c r="W226" s="182"/>
      <c r="X226" s="182"/>
      <c r="Y226" s="182"/>
      <c r="Z226" s="182"/>
      <c r="AA226" s="42">
        <f t="shared" si="30"/>
        <v>0</v>
      </c>
      <c r="AB226" s="42">
        <f t="shared" si="24"/>
        <v>0</v>
      </c>
      <c r="AC226" s="42">
        <f t="shared" si="25"/>
        <v>0</v>
      </c>
    </row>
    <row r="227" spans="1:29" ht="15" customHeight="1" thickTop="1" thickBot="1" x14ac:dyDescent="0.3">
      <c r="A227" s="5">
        <f t="shared" si="31"/>
        <v>43678</v>
      </c>
      <c r="B227" s="57">
        <f t="shared" si="26"/>
        <v>4</v>
      </c>
      <c r="C227" s="58">
        <f>ROW()</f>
        <v>227</v>
      </c>
      <c r="D227" s="191" t="s">
        <v>70</v>
      </c>
      <c r="E227" s="59">
        <f t="shared" si="27"/>
        <v>31</v>
      </c>
      <c r="F227" s="70">
        <f t="shared" si="28"/>
        <v>1</v>
      </c>
      <c r="G227" s="71">
        <f t="shared" si="29"/>
        <v>43678</v>
      </c>
      <c r="H227" s="78"/>
      <c r="I227" s="79"/>
      <c r="J227" s="80" t="s">
        <v>23</v>
      </c>
      <c r="K227" s="81"/>
      <c r="L227" s="82" t="s">
        <v>21</v>
      </c>
      <c r="M227" s="185"/>
      <c r="N227" s="67"/>
      <c r="O227" s="83"/>
      <c r="P227" s="97"/>
      <c r="Q227" s="97"/>
      <c r="R227" s="97"/>
      <c r="S227" s="97"/>
      <c r="T227" s="182"/>
      <c r="U227" s="182"/>
      <c r="V227" s="182"/>
      <c r="W227" s="182"/>
      <c r="X227" s="182"/>
      <c r="Y227" s="182"/>
      <c r="Z227" s="182"/>
      <c r="AA227" s="42">
        <f t="shared" si="30"/>
        <v>0</v>
      </c>
      <c r="AB227" s="42">
        <f t="shared" si="24"/>
        <v>0</v>
      </c>
      <c r="AC227" s="42">
        <f t="shared" si="25"/>
        <v>0</v>
      </c>
    </row>
    <row r="228" spans="1:29" ht="15" customHeight="1" thickTop="1" thickBot="1" x14ac:dyDescent="0.3">
      <c r="A228" s="5">
        <f t="shared" si="31"/>
        <v>43679</v>
      </c>
      <c r="B228" s="57">
        <f t="shared" si="26"/>
        <v>5</v>
      </c>
      <c r="C228" s="58">
        <f>ROW()</f>
        <v>228</v>
      </c>
      <c r="D228" s="186"/>
      <c r="E228" s="59">
        <f t="shared" si="27"/>
        <v>31</v>
      </c>
      <c r="F228" s="70">
        <f t="shared" si="28"/>
        <v>2</v>
      </c>
      <c r="G228" s="71">
        <f t="shared" si="29"/>
        <v>43679</v>
      </c>
      <c r="H228" s="78"/>
      <c r="I228" s="79"/>
      <c r="J228" s="80" t="s">
        <v>23</v>
      </c>
      <c r="K228" s="81"/>
      <c r="L228" s="82" t="s">
        <v>21</v>
      </c>
      <c r="M228" s="185"/>
      <c r="N228" s="67"/>
      <c r="O228" s="83"/>
      <c r="P228" s="97"/>
      <c r="Q228" s="97"/>
      <c r="R228" s="97"/>
      <c r="S228" s="97"/>
      <c r="T228" s="182"/>
      <c r="U228" s="182"/>
      <c r="V228" s="182"/>
      <c r="W228" s="182"/>
      <c r="X228" s="182"/>
      <c r="Y228" s="182"/>
      <c r="Z228" s="182"/>
      <c r="AA228" s="42">
        <f t="shared" si="30"/>
        <v>0</v>
      </c>
      <c r="AB228" s="42">
        <f t="shared" si="24"/>
        <v>0</v>
      </c>
      <c r="AC228" s="42">
        <f t="shared" si="25"/>
        <v>0</v>
      </c>
    </row>
    <row r="229" spans="1:29" ht="15" customHeight="1" thickTop="1" thickBot="1" x14ac:dyDescent="0.3">
      <c r="A229" s="5">
        <f t="shared" si="31"/>
        <v>43680</v>
      </c>
      <c r="B229" s="57">
        <f t="shared" si="26"/>
        <v>6</v>
      </c>
      <c r="C229" s="58">
        <f>ROW()</f>
        <v>229</v>
      </c>
      <c r="D229" s="186"/>
      <c r="E229" s="59">
        <f t="shared" si="27"/>
        <v>31</v>
      </c>
      <c r="F229" s="70">
        <f t="shared" si="28"/>
        <v>3</v>
      </c>
      <c r="G229" s="71">
        <f t="shared" si="29"/>
        <v>43680</v>
      </c>
      <c r="H229" s="78" t="s">
        <v>34</v>
      </c>
      <c r="I229" s="79"/>
      <c r="J229" s="80" t="s">
        <v>23</v>
      </c>
      <c r="K229" s="81"/>
      <c r="L229" s="82" t="s">
        <v>21</v>
      </c>
      <c r="M229" s="185"/>
      <c r="N229" s="67"/>
      <c r="O229" s="83"/>
      <c r="P229" s="97"/>
      <c r="Q229" s="97"/>
      <c r="R229" s="97"/>
      <c r="S229" s="97"/>
      <c r="T229" s="182"/>
      <c r="U229" s="182"/>
      <c r="V229" s="182"/>
      <c r="W229" s="182"/>
      <c r="X229" s="182"/>
      <c r="Y229" s="182"/>
      <c r="Z229" s="182"/>
      <c r="AA229" s="42">
        <f t="shared" si="30"/>
        <v>0</v>
      </c>
      <c r="AB229" s="42">
        <f t="shared" si="24"/>
        <v>0</v>
      </c>
      <c r="AC229" s="42">
        <f t="shared" si="25"/>
        <v>0</v>
      </c>
    </row>
    <row r="230" spans="1:29" ht="15" customHeight="1" thickTop="1" thickBot="1" x14ac:dyDescent="0.3">
      <c r="A230" s="5">
        <f t="shared" si="31"/>
        <v>43681</v>
      </c>
      <c r="B230" s="57">
        <f t="shared" si="26"/>
        <v>7</v>
      </c>
      <c r="C230" s="58">
        <f>ROW()</f>
        <v>230</v>
      </c>
      <c r="D230" s="186"/>
      <c r="E230" s="89">
        <f t="shared" si="27"/>
        <v>31</v>
      </c>
      <c r="F230" s="70">
        <f t="shared" si="28"/>
        <v>4</v>
      </c>
      <c r="G230" s="71">
        <f t="shared" si="29"/>
        <v>43681</v>
      </c>
      <c r="H230" s="78" t="s">
        <v>34</v>
      </c>
      <c r="I230" s="79"/>
      <c r="J230" s="80" t="s">
        <v>23</v>
      </c>
      <c r="K230" s="81"/>
      <c r="L230" s="82" t="s">
        <v>21</v>
      </c>
      <c r="M230" s="185"/>
      <c r="N230" s="67"/>
      <c r="O230" s="83"/>
      <c r="P230" s="97"/>
      <c r="Q230" s="97"/>
      <c r="R230" s="97"/>
      <c r="S230" s="97"/>
      <c r="T230" s="182"/>
      <c r="U230" s="182"/>
      <c r="V230" s="182"/>
      <c r="W230" s="182"/>
      <c r="X230" s="182"/>
      <c r="Y230" s="182"/>
      <c r="Z230" s="182"/>
      <c r="AA230" s="42">
        <f t="shared" si="30"/>
        <v>0</v>
      </c>
      <c r="AB230" s="42">
        <f t="shared" si="24"/>
        <v>0</v>
      </c>
      <c r="AC230" s="42">
        <f t="shared" si="25"/>
        <v>0</v>
      </c>
    </row>
    <row r="231" spans="1:29" ht="15" customHeight="1" thickTop="1" thickBot="1" x14ac:dyDescent="0.3">
      <c r="A231" s="5">
        <f t="shared" si="31"/>
        <v>43682</v>
      </c>
      <c r="B231" s="57">
        <f t="shared" si="26"/>
        <v>1</v>
      </c>
      <c r="C231" s="58">
        <f>ROW()</f>
        <v>231</v>
      </c>
      <c r="D231" s="186"/>
      <c r="E231" s="59">
        <f t="shared" si="27"/>
        <v>32</v>
      </c>
      <c r="F231" s="70">
        <f t="shared" si="28"/>
        <v>5</v>
      </c>
      <c r="G231" s="71">
        <f t="shared" si="29"/>
        <v>43682</v>
      </c>
      <c r="H231" s="78"/>
      <c r="I231" s="79"/>
      <c r="J231" s="80" t="s">
        <v>23</v>
      </c>
      <c r="K231" s="81"/>
      <c r="L231" s="82" t="s">
        <v>21</v>
      </c>
      <c r="M231" s="183">
        <f>COUNTIF(L231:L237,"SI")</f>
        <v>0</v>
      </c>
      <c r="N231" s="67"/>
      <c r="O231" s="83"/>
      <c r="P231" s="97"/>
      <c r="Q231" s="97"/>
      <c r="R231" s="97"/>
      <c r="S231" s="97"/>
      <c r="T231" s="182"/>
      <c r="U231" s="182"/>
      <c r="V231" s="182"/>
      <c r="W231" s="182"/>
      <c r="X231" s="182"/>
      <c r="Y231" s="182"/>
      <c r="Z231" s="182"/>
      <c r="AA231" s="42">
        <f t="shared" si="30"/>
        <v>0</v>
      </c>
      <c r="AB231" s="42">
        <f t="shared" si="24"/>
        <v>0</v>
      </c>
      <c r="AC231" s="42">
        <f t="shared" si="25"/>
        <v>0</v>
      </c>
    </row>
    <row r="232" spans="1:29" ht="15" customHeight="1" thickTop="1" thickBot="1" x14ac:dyDescent="0.3">
      <c r="A232" s="5">
        <f t="shared" si="31"/>
        <v>43683</v>
      </c>
      <c r="B232" s="57">
        <f t="shared" si="26"/>
        <v>2</v>
      </c>
      <c r="C232" s="58">
        <f>ROW()</f>
        <v>232</v>
      </c>
      <c r="D232" s="186"/>
      <c r="E232" s="59">
        <f t="shared" si="27"/>
        <v>32</v>
      </c>
      <c r="F232" s="70">
        <f t="shared" si="28"/>
        <v>6</v>
      </c>
      <c r="G232" s="71">
        <f t="shared" si="29"/>
        <v>43683</v>
      </c>
      <c r="H232" s="78"/>
      <c r="I232" s="79"/>
      <c r="J232" s="80" t="s">
        <v>23</v>
      </c>
      <c r="K232" s="81"/>
      <c r="L232" s="82" t="s">
        <v>21</v>
      </c>
      <c r="M232" s="185"/>
      <c r="N232" s="67"/>
      <c r="O232" s="83"/>
      <c r="P232" s="97"/>
      <c r="Q232" s="97"/>
      <c r="R232" s="97"/>
      <c r="S232" s="97"/>
      <c r="T232" s="182">
        <f>COUNTIF(H232:H238,"")</f>
        <v>5</v>
      </c>
      <c r="U232" s="182">
        <f>T232*7</f>
        <v>35</v>
      </c>
      <c r="V232" s="182">
        <f>$V$11*T232</f>
        <v>42</v>
      </c>
      <c r="W232" s="182">
        <f>V232-INT(V232)</f>
        <v>0</v>
      </c>
      <c r="X232" s="182">
        <f>SUM(AA232:AA238)</f>
        <v>0</v>
      </c>
      <c r="Y232" s="182">
        <f>X232-INT(X232)</f>
        <v>0</v>
      </c>
      <c r="Z232" s="182" t="str">
        <f>IF(X232&lt;V232,IF(X232&gt;U232,"SI","NO"),"NO")</f>
        <v>NO</v>
      </c>
      <c r="AA232" s="42">
        <f t="shared" si="30"/>
        <v>0</v>
      </c>
      <c r="AB232" s="42">
        <f t="shared" si="24"/>
        <v>0</v>
      </c>
      <c r="AC232" s="42">
        <f t="shared" si="25"/>
        <v>0</v>
      </c>
    </row>
    <row r="233" spans="1:29" ht="15" customHeight="1" thickTop="1" thickBot="1" x14ac:dyDescent="0.3">
      <c r="A233" s="5">
        <f t="shared" si="31"/>
        <v>43684</v>
      </c>
      <c r="B233" s="57">
        <f t="shared" si="26"/>
        <v>3</v>
      </c>
      <c r="C233" s="58">
        <f>ROW()</f>
        <v>233</v>
      </c>
      <c r="D233" s="186"/>
      <c r="E233" s="59">
        <f t="shared" si="27"/>
        <v>32</v>
      </c>
      <c r="F233" s="70">
        <f t="shared" si="28"/>
        <v>7</v>
      </c>
      <c r="G233" s="71">
        <f t="shared" si="29"/>
        <v>43684</v>
      </c>
      <c r="H233" s="78"/>
      <c r="I233" s="79"/>
      <c r="J233" s="80" t="s">
        <v>23</v>
      </c>
      <c r="K233" s="81"/>
      <c r="L233" s="82" t="s">
        <v>21</v>
      </c>
      <c r="M233" s="185"/>
      <c r="N233" s="67"/>
      <c r="O233" s="83"/>
      <c r="P233" s="97"/>
      <c r="Q233" s="97"/>
      <c r="R233" s="97"/>
      <c r="S233" s="97"/>
      <c r="T233" s="182"/>
      <c r="U233" s="182"/>
      <c r="V233" s="182"/>
      <c r="W233" s="182"/>
      <c r="X233" s="182"/>
      <c r="Y233" s="182"/>
      <c r="Z233" s="182"/>
      <c r="AA233" s="42">
        <f t="shared" si="30"/>
        <v>0</v>
      </c>
      <c r="AB233" s="42">
        <f t="shared" si="24"/>
        <v>0</v>
      </c>
      <c r="AC233" s="42">
        <f t="shared" si="25"/>
        <v>0</v>
      </c>
    </row>
    <row r="234" spans="1:29" ht="15" customHeight="1" thickTop="1" thickBot="1" x14ac:dyDescent="0.3">
      <c r="A234" s="5">
        <f t="shared" si="31"/>
        <v>43685</v>
      </c>
      <c r="B234" s="57">
        <f t="shared" si="26"/>
        <v>4</v>
      </c>
      <c r="C234" s="58">
        <f>ROW()</f>
        <v>234</v>
      </c>
      <c r="D234" s="186"/>
      <c r="E234" s="59">
        <f t="shared" si="27"/>
        <v>32</v>
      </c>
      <c r="F234" s="70">
        <f t="shared" si="28"/>
        <v>8</v>
      </c>
      <c r="G234" s="71">
        <f t="shared" si="29"/>
        <v>43685</v>
      </c>
      <c r="H234" s="78"/>
      <c r="I234" s="79"/>
      <c r="J234" s="80" t="s">
        <v>23</v>
      </c>
      <c r="K234" s="81"/>
      <c r="L234" s="82" t="s">
        <v>21</v>
      </c>
      <c r="M234" s="185"/>
      <c r="N234" s="67"/>
      <c r="O234" s="83"/>
      <c r="P234" s="97"/>
      <c r="Q234" s="97"/>
      <c r="R234" s="97"/>
      <c r="S234" s="97"/>
      <c r="T234" s="182"/>
      <c r="U234" s="182"/>
      <c r="V234" s="182"/>
      <c r="W234" s="182"/>
      <c r="X234" s="182"/>
      <c r="Y234" s="182"/>
      <c r="Z234" s="182"/>
      <c r="AA234" s="42">
        <f t="shared" si="30"/>
        <v>0</v>
      </c>
      <c r="AB234" s="42">
        <f t="shared" si="24"/>
        <v>0</v>
      </c>
      <c r="AC234" s="42">
        <f t="shared" si="25"/>
        <v>0</v>
      </c>
    </row>
    <row r="235" spans="1:29" ht="15" customHeight="1" thickTop="1" thickBot="1" x14ac:dyDescent="0.3">
      <c r="A235" s="5">
        <f t="shared" si="31"/>
        <v>43686</v>
      </c>
      <c r="B235" s="57">
        <f t="shared" si="26"/>
        <v>5</v>
      </c>
      <c r="C235" s="58">
        <f>ROW()</f>
        <v>235</v>
      </c>
      <c r="D235" s="186"/>
      <c r="E235" s="59">
        <f t="shared" si="27"/>
        <v>32</v>
      </c>
      <c r="F235" s="70">
        <f t="shared" si="28"/>
        <v>9</v>
      </c>
      <c r="G235" s="71">
        <f t="shared" si="29"/>
        <v>43686</v>
      </c>
      <c r="H235" s="78"/>
      <c r="I235" s="79"/>
      <c r="J235" s="80" t="s">
        <v>23</v>
      </c>
      <c r="K235" s="81"/>
      <c r="L235" s="82" t="s">
        <v>21</v>
      </c>
      <c r="M235" s="185"/>
      <c r="N235" s="67"/>
      <c r="O235" s="83"/>
      <c r="P235" s="97"/>
      <c r="Q235" s="97"/>
      <c r="R235" s="97"/>
      <c r="S235" s="97"/>
      <c r="T235" s="182"/>
      <c r="U235" s="182"/>
      <c r="V235" s="182"/>
      <c r="W235" s="182"/>
      <c r="X235" s="182"/>
      <c r="Y235" s="182"/>
      <c r="Z235" s="182"/>
      <c r="AA235" s="42">
        <f t="shared" si="30"/>
        <v>0</v>
      </c>
      <c r="AB235" s="42">
        <f t="shared" si="24"/>
        <v>0</v>
      </c>
      <c r="AC235" s="42">
        <f t="shared" si="25"/>
        <v>0</v>
      </c>
    </row>
    <row r="236" spans="1:29" ht="15" customHeight="1" thickTop="1" thickBot="1" x14ac:dyDescent="0.3">
      <c r="A236" s="5">
        <f t="shared" si="31"/>
        <v>43687</v>
      </c>
      <c r="B236" s="57">
        <f t="shared" si="26"/>
        <v>6</v>
      </c>
      <c r="C236" s="58">
        <f>ROW()</f>
        <v>236</v>
      </c>
      <c r="D236" s="186"/>
      <c r="E236" s="59">
        <f t="shared" si="27"/>
        <v>32</v>
      </c>
      <c r="F236" s="70">
        <f t="shared" si="28"/>
        <v>10</v>
      </c>
      <c r="G236" s="71">
        <f t="shared" si="29"/>
        <v>43687</v>
      </c>
      <c r="H236" s="78" t="s">
        <v>34</v>
      </c>
      <c r="I236" s="79"/>
      <c r="J236" s="80" t="s">
        <v>23</v>
      </c>
      <c r="K236" s="81"/>
      <c r="L236" s="82" t="s">
        <v>21</v>
      </c>
      <c r="M236" s="185"/>
      <c r="N236" s="67"/>
      <c r="O236" s="83"/>
      <c r="P236" s="97"/>
      <c r="Q236" s="97"/>
      <c r="R236" s="97"/>
      <c r="S236" s="97"/>
      <c r="T236" s="182"/>
      <c r="U236" s="182"/>
      <c r="V236" s="182"/>
      <c r="W236" s="182"/>
      <c r="X236" s="182"/>
      <c r="Y236" s="182"/>
      <c r="Z236" s="182"/>
      <c r="AA236" s="42">
        <f t="shared" si="30"/>
        <v>0</v>
      </c>
      <c r="AB236" s="42">
        <f t="shared" si="24"/>
        <v>0</v>
      </c>
      <c r="AC236" s="42">
        <f t="shared" si="25"/>
        <v>0</v>
      </c>
    </row>
    <row r="237" spans="1:29" ht="15" customHeight="1" thickTop="1" thickBot="1" x14ac:dyDescent="0.3">
      <c r="A237" s="5">
        <f t="shared" si="31"/>
        <v>43688</v>
      </c>
      <c r="B237" s="57">
        <f t="shared" si="26"/>
        <v>7</v>
      </c>
      <c r="C237" s="58">
        <f>ROW()</f>
        <v>237</v>
      </c>
      <c r="D237" s="186"/>
      <c r="E237" s="89">
        <f t="shared" si="27"/>
        <v>32</v>
      </c>
      <c r="F237" s="70">
        <f t="shared" si="28"/>
        <v>11</v>
      </c>
      <c r="G237" s="71">
        <f t="shared" si="29"/>
        <v>43688</v>
      </c>
      <c r="H237" s="78" t="s">
        <v>34</v>
      </c>
      <c r="I237" s="79"/>
      <c r="J237" s="80" t="s">
        <v>23</v>
      </c>
      <c r="K237" s="81"/>
      <c r="L237" s="82" t="s">
        <v>21</v>
      </c>
      <c r="M237" s="185"/>
      <c r="N237" s="67"/>
      <c r="O237" s="83"/>
      <c r="P237" s="97"/>
      <c r="Q237" s="97"/>
      <c r="R237" s="97"/>
      <c r="S237" s="97"/>
      <c r="T237" s="182"/>
      <c r="U237" s="182"/>
      <c r="V237" s="182"/>
      <c r="W237" s="182"/>
      <c r="X237" s="182"/>
      <c r="Y237" s="182"/>
      <c r="Z237" s="182"/>
      <c r="AA237" s="42">
        <f t="shared" si="30"/>
        <v>0</v>
      </c>
      <c r="AB237" s="42">
        <f t="shared" si="24"/>
        <v>0</v>
      </c>
      <c r="AC237" s="42">
        <f t="shared" si="25"/>
        <v>0</v>
      </c>
    </row>
    <row r="238" spans="1:29" ht="15" customHeight="1" thickTop="1" thickBot="1" x14ac:dyDescent="0.3">
      <c r="A238" s="5">
        <f t="shared" si="31"/>
        <v>43689</v>
      </c>
      <c r="B238" s="57">
        <f t="shared" si="26"/>
        <v>1</v>
      </c>
      <c r="C238" s="58">
        <f>ROW()</f>
        <v>238</v>
      </c>
      <c r="D238" s="186"/>
      <c r="E238" s="59">
        <f t="shared" si="27"/>
        <v>33</v>
      </c>
      <c r="F238" s="70">
        <f t="shared" si="28"/>
        <v>12</v>
      </c>
      <c r="G238" s="71">
        <f t="shared" si="29"/>
        <v>43689</v>
      </c>
      <c r="H238" s="78"/>
      <c r="I238" s="79"/>
      <c r="J238" s="80" t="s">
        <v>23</v>
      </c>
      <c r="K238" s="81"/>
      <c r="L238" s="82" t="s">
        <v>21</v>
      </c>
      <c r="M238" s="183">
        <f>COUNTIF(L238:L244,"SI")</f>
        <v>0</v>
      </c>
      <c r="N238" s="67"/>
      <c r="O238" s="83"/>
      <c r="P238" s="97"/>
      <c r="Q238" s="97"/>
      <c r="R238" s="97"/>
      <c r="S238" s="97"/>
      <c r="T238" s="182"/>
      <c r="U238" s="182"/>
      <c r="V238" s="182"/>
      <c r="W238" s="182"/>
      <c r="X238" s="182"/>
      <c r="Y238" s="182"/>
      <c r="Z238" s="182"/>
      <c r="AA238" s="42">
        <f t="shared" si="30"/>
        <v>0</v>
      </c>
      <c r="AB238" s="42">
        <f t="shared" si="24"/>
        <v>0</v>
      </c>
      <c r="AC238" s="42">
        <f t="shared" si="25"/>
        <v>0</v>
      </c>
    </row>
    <row r="239" spans="1:29" ht="15" customHeight="1" thickTop="1" thickBot="1" x14ac:dyDescent="0.3">
      <c r="A239" s="5">
        <f t="shared" si="31"/>
        <v>43690</v>
      </c>
      <c r="B239" s="57">
        <f t="shared" si="26"/>
        <v>2</v>
      </c>
      <c r="C239" s="58">
        <f>ROW()</f>
        <v>239</v>
      </c>
      <c r="D239" s="186"/>
      <c r="E239" s="59">
        <f t="shared" si="27"/>
        <v>33</v>
      </c>
      <c r="F239" s="70">
        <f t="shared" si="28"/>
        <v>13</v>
      </c>
      <c r="G239" s="71">
        <f t="shared" si="29"/>
        <v>43690</v>
      </c>
      <c r="H239" s="78"/>
      <c r="I239" s="79"/>
      <c r="J239" s="80" t="s">
        <v>23</v>
      </c>
      <c r="K239" s="81"/>
      <c r="L239" s="82" t="s">
        <v>21</v>
      </c>
      <c r="M239" s="185"/>
      <c r="N239" s="67"/>
      <c r="O239" s="83"/>
      <c r="P239" s="97"/>
      <c r="Q239" s="97"/>
      <c r="R239" s="97"/>
      <c r="S239" s="97"/>
      <c r="T239" s="182">
        <f>COUNTIF(H239:H245,"")</f>
        <v>4</v>
      </c>
      <c r="U239" s="182">
        <f>T239*7</f>
        <v>28</v>
      </c>
      <c r="V239" s="182">
        <f>$V$11*T239</f>
        <v>33.6</v>
      </c>
      <c r="W239" s="182">
        <f>V239-INT(V239)</f>
        <v>0.60000000000000142</v>
      </c>
      <c r="X239" s="182">
        <f>SUM(AA239:AA245)</f>
        <v>0</v>
      </c>
      <c r="Y239" s="182">
        <f>X239-INT(X239)</f>
        <v>0</v>
      </c>
      <c r="Z239" s="182" t="str">
        <f>IF(X239&lt;V239,IF(X239&gt;U239,"SI","NO"),"NO")</f>
        <v>NO</v>
      </c>
      <c r="AA239" s="42">
        <f t="shared" si="30"/>
        <v>0</v>
      </c>
      <c r="AB239" s="42">
        <f t="shared" si="24"/>
        <v>0</v>
      </c>
      <c r="AC239" s="42">
        <f t="shared" si="25"/>
        <v>0</v>
      </c>
    </row>
    <row r="240" spans="1:29" ht="15" customHeight="1" thickTop="1" thickBot="1" x14ac:dyDescent="0.3">
      <c r="A240" s="5">
        <f t="shared" si="31"/>
        <v>43691</v>
      </c>
      <c r="B240" s="57">
        <f t="shared" si="26"/>
        <v>3</v>
      </c>
      <c r="C240" s="58">
        <f>ROW()</f>
        <v>240</v>
      </c>
      <c r="D240" s="186"/>
      <c r="E240" s="59">
        <f t="shared" si="27"/>
        <v>33</v>
      </c>
      <c r="F240" s="70">
        <f t="shared" si="28"/>
        <v>14</v>
      </c>
      <c r="G240" s="71">
        <f t="shared" si="29"/>
        <v>43691</v>
      </c>
      <c r="H240" s="78"/>
      <c r="I240" s="79"/>
      <c r="J240" s="80" t="s">
        <v>23</v>
      </c>
      <c r="K240" s="81"/>
      <c r="L240" s="82" t="s">
        <v>21</v>
      </c>
      <c r="M240" s="185"/>
      <c r="N240" s="67"/>
      <c r="O240" s="83"/>
      <c r="P240" s="97"/>
      <c r="Q240" s="97"/>
      <c r="R240" s="97"/>
      <c r="S240" s="97"/>
      <c r="T240" s="182"/>
      <c r="U240" s="182"/>
      <c r="V240" s="182"/>
      <c r="W240" s="182"/>
      <c r="X240" s="182"/>
      <c r="Y240" s="182"/>
      <c r="Z240" s="182"/>
      <c r="AA240" s="42">
        <f t="shared" si="30"/>
        <v>0</v>
      </c>
      <c r="AB240" s="42">
        <f t="shared" si="24"/>
        <v>0</v>
      </c>
      <c r="AC240" s="42">
        <f t="shared" si="25"/>
        <v>0</v>
      </c>
    </row>
    <row r="241" spans="1:29" ht="15" customHeight="1" thickTop="1" thickBot="1" x14ac:dyDescent="0.3">
      <c r="A241" s="5">
        <f t="shared" si="31"/>
        <v>43692</v>
      </c>
      <c r="B241" s="57">
        <f t="shared" si="26"/>
        <v>4</v>
      </c>
      <c r="C241" s="58">
        <f>ROW()</f>
        <v>241</v>
      </c>
      <c r="D241" s="186"/>
      <c r="E241" s="59">
        <f t="shared" si="27"/>
        <v>33</v>
      </c>
      <c r="F241" s="70">
        <f t="shared" si="28"/>
        <v>15</v>
      </c>
      <c r="G241" s="71">
        <f t="shared" si="29"/>
        <v>43692</v>
      </c>
      <c r="H241" s="78" t="s">
        <v>34</v>
      </c>
      <c r="I241" s="79"/>
      <c r="J241" s="80" t="s">
        <v>23</v>
      </c>
      <c r="K241" s="81"/>
      <c r="L241" s="82" t="s">
        <v>21</v>
      </c>
      <c r="M241" s="185"/>
      <c r="N241" s="67"/>
      <c r="O241" s="83"/>
      <c r="P241" s="97"/>
      <c r="Q241" s="97"/>
      <c r="R241" s="97"/>
      <c r="S241" s="97"/>
      <c r="T241" s="182"/>
      <c r="U241" s="182"/>
      <c r="V241" s="182"/>
      <c r="W241" s="182"/>
      <c r="X241" s="182"/>
      <c r="Y241" s="182"/>
      <c r="Z241" s="182"/>
      <c r="AA241" s="42">
        <f t="shared" si="30"/>
        <v>0</v>
      </c>
      <c r="AB241" s="42">
        <f t="shared" si="24"/>
        <v>0</v>
      </c>
      <c r="AC241" s="42">
        <f t="shared" si="25"/>
        <v>0</v>
      </c>
    </row>
    <row r="242" spans="1:29" ht="15" customHeight="1" thickTop="1" thickBot="1" x14ac:dyDescent="0.3">
      <c r="A242" s="5">
        <f t="shared" si="31"/>
        <v>43693</v>
      </c>
      <c r="B242" s="57">
        <f t="shared" si="26"/>
        <v>5</v>
      </c>
      <c r="C242" s="58">
        <f>ROW()</f>
        <v>242</v>
      </c>
      <c r="D242" s="186"/>
      <c r="E242" s="59">
        <f t="shared" si="27"/>
        <v>33</v>
      </c>
      <c r="F242" s="70">
        <f t="shared" si="28"/>
        <v>16</v>
      </c>
      <c r="G242" s="71">
        <f t="shared" si="29"/>
        <v>43693</v>
      </c>
      <c r="H242" s="78"/>
      <c r="I242" s="79"/>
      <c r="J242" s="80" t="s">
        <v>23</v>
      </c>
      <c r="K242" s="81"/>
      <c r="L242" s="82" t="s">
        <v>21</v>
      </c>
      <c r="M242" s="185"/>
      <c r="N242" s="67"/>
      <c r="O242" s="83"/>
      <c r="P242" s="97"/>
      <c r="Q242" s="97"/>
      <c r="R242" s="97"/>
      <c r="S242" s="97"/>
      <c r="T242" s="182"/>
      <c r="U242" s="182"/>
      <c r="V242" s="182"/>
      <c r="W242" s="182"/>
      <c r="X242" s="182"/>
      <c r="Y242" s="182"/>
      <c r="Z242" s="182"/>
      <c r="AA242" s="42">
        <f t="shared" si="30"/>
        <v>0</v>
      </c>
      <c r="AB242" s="42">
        <f t="shared" si="24"/>
        <v>0</v>
      </c>
      <c r="AC242" s="42">
        <f t="shared" si="25"/>
        <v>0</v>
      </c>
    </row>
    <row r="243" spans="1:29" ht="15" customHeight="1" thickTop="1" thickBot="1" x14ac:dyDescent="0.3">
      <c r="A243" s="5">
        <f t="shared" si="31"/>
        <v>43694</v>
      </c>
      <c r="B243" s="57">
        <f t="shared" si="26"/>
        <v>6</v>
      </c>
      <c r="C243" s="58">
        <f>ROW()</f>
        <v>243</v>
      </c>
      <c r="D243" s="186"/>
      <c r="E243" s="59">
        <f t="shared" si="27"/>
        <v>33</v>
      </c>
      <c r="F243" s="70">
        <f t="shared" si="28"/>
        <v>17</v>
      </c>
      <c r="G243" s="71">
        <f t="shared" si="29"/>
        <v>43694</v>
      </c>
      <c r="H243" s="78" t="s">
        <v>34</v>
      </c>
      <c r="I243" s="79"/>
      <c r="J243" s="80" t="s">
        <v>23</v>
      </c>
      <c r="K243" s="81"/>
      <c r="L243" s="82" t="s">
        <v>21</v>
      </c>
      <c r="M243" s="185"/>
      <c r="N243" s="67"/>
      <c r="O243" s="83"/>
      <c r="P243" s="97"/>
      <c r="Q243" s="97"/>
      <c r="R243" s="97"/>
      <c r="S243" s="97"/>
      <c r="T243" s="182"/>
      <c r="U243" s="182"/>
      <c r="V243" s="182"/>
      <c r="W243" s="182"/>
      <c r="X243" s="182"/>
      <c r="Y243" s="182"/>
      <c r="Z243" s="182"/>
      <c r="AA243" s="42">
        <f t="shared" si="30"/>
        <v>0</v>
      </c>
      <c r="AB243" s="42">
        <f t="shared" si="24"/>
        <v>0</v>
      </c>
      <c r="AC243" s="42">
        <f t="shared" si="25"/>
        <v>0</v>
      </c>
    </row>
    <row r="244" spans="1:29" ht="15" customHeight="1" thickTop="1" thickBot="1" x14ac:dyDescent="0.3">
      <c r="A244" s="5">
        <f t="shared" si="31"/>
        <v>43695</v>
      </c>
      <c r="B244" s="57">
        <f t="shared" si="26"/>
        <v>7</v>
      </c>
      <c r="C244" s="58">
        <f>ROW()</f>
        <v>244</v>
      </c>
      <c r="D244" s="186"/>
      <c r="E244" s="89">
        <f t="shared" si="27"/>
        <v>33</v>
      </c>
      <c r="F244" s="70">
        <f t="shared" si="28"/>
        <v>18</v>
      </c>
      <c r="G244" s="71">
        <f t="shared" si="29"/>
        <v>43695</v>
      </c>
      <c r="H244" s="78" t="s">
        <v>34</v>
      </c>
      <c r="I244" s="79"/>
      <c r="J244" s="80" t="s">
        <v>23</v>
      </c>
      <c r="K244" s="81"/>
      <c r="L244" s="82" t="s">
        <v>21</v>
      </c>
      <c r="M244" s="185"/>
      <c r="N244" s="67"/>
      <c r="O244" s="83"/>
      <c r="P244" s="97"/>
      <c r="Q244" s="97"/>
      <c r="R244" s="97"/>
      <c r="S244" s="97"/>
      <c r="T244" s="182"/>
      <c r="U244" s="182"/>
      <c r="V244" s="182"/>
      <c r="W244" s="182"/>
      <c r="X244" s="182"/>
      <c r="Y244" s="182"/>
      <c r="Z244" s="182"/>
      <c r="AA244" s="42">
        <f t="shared" si="30"/>
        <v>0</v>
      </c>
      <c r="AB244" s="42">
        <f t="shared" si="24"/>
        <v>0</v>
      </c>
      <c r="AC244" s="42">
        <f t="shared" si="25"/>
        <v>0</v>
      </c>
    </row>
    <row r="245" spans="1:29" ht="15" customHeight="1" thickTop="1" thickBot="1" x14ac:dyDescent="0.3">
      <c r="A245" s="5">
        <f t="shared" si="31"/>
        <v>43696</v>
      </c>
      <c r="B245" s="57">
        <f t="shared" si="26"/>
        <v>1</v>
      </c>
      <c r="C245" s="58">
        <f>ROW()</f>
        <v>245</v>
      </c>
      <c r="D245" s="186"/>
      <c r="E245" s="59">
        <f t="shared" si="27"/>
        <v>34</v>
      </c>
      <c r="F245" s="70">
        <f t="shared" si="28"/>
        <v>19</v>
      </c>
      <c r="G245" s="71">
        <f t="shared" si="29"/>
        <v>43696</v>
      </c>
      <c r="H245" s="78"/>
      <c r="I245" s="79"/>
      <c r="J245" s="80" t="s">
        <v>23</v>
      </c>
      <c r="K245" s="81"/>
      <c r="L245" s="82" t="s">
        <v>21</v>
      </c>
      <c r="M245" s="183">
        <f>COUNTIF(L245:L251,"SI")</f>
        <v>0</v>
      </c>
      <c r="N245" s="67"/>
      <c r="O245" s="83"/>
      <c r="P245" s="97"/>
      <c r="Q245" s="97"/>
      <c r="R245" s="97"/>
      <c r="S245" s="97"/>
      <c r="T245" s="182"/>
      <c r="U245" s="182"/>
      <c r="V245" s="182"/>
      <c r="W245" s="182"/>
      <c r="X245" s="182"/>
      <c r="Y245" s="182"/>
      <c r="Z245" s="182"/>
      <c r="AA245" s="42">
        <f t="shared" si="30"/>
        <v>0</v>
      </c>
      <c r="AB245" s="42">
        <f t="shared" si="24"/>
        <v>0</v>
      </c>
      <c r="AC245" s="42">
        <f t="shared" si="25"/>
        <v>0</v>
      </c>
    </row>
    <row r="246" spans="1:29" ht="15" customHeight="1" thickTop="1" thickBot="1" x14ac:dyDescent="0.3">
      <c r="A246" s="5">
        <f t="shared" si="31"/>
        <v>43697</v>
      </c>
      <c r="B246" s="57">
        <f t="shared" si="26"/>
        <v>2</v>
      </c>
      <c r="C246" s="58">
        <f>ROW()</f>
        <v>246</v>
      </c>
      <c r="D246" s="186"/>
      <c r="E246" s="59">
        <f t="shared" si="27"/>
        <v>34</v>
      </c>
      <c r="F246" s="70">
        <f t="shared" si="28"/>
        <v>20</v>
      </c>
      <c r="G246" s="71">
        <f t="shared" si="29"/>
        <v>43697</v>
      </c>
      <c r="H246" s="78"/>
      <c r="I246" s="79"/>
      <c r="J246" s="80" t="s">
        <v>23</v>
      </c>
      <c r="K246" s="81"/>
      <c r="L246" s="82" t="s">
        <v>21</v>
      </c>
      <c r="M246" s="185"/>
      <c r="N246" s="67"/>
      <c r="O246" s="83"/>
      <c r="P246" s="97"/>
      <c r="Q246" s="97"/>
      <c r="R246" s="97"/>
      <c r="S246" s="97"/>
      <c r="T246" s="182">
        <f>COUNTIF(H246:H252,"")</f>
        <v>5</v>
      </c>
      <c r="U246" s="182">
        <f>T246*7</f>
        <v>35</v>
      </c>
      <c r="V246" s="182">
        <f>$V$11*T246</f>
        <v>42</v>
      </c>
      <c r="W246" s="182">
        <f>V246-INT(V246)</f>
        <v>0</v>
      </c>
      <c r="X246" s="182">
        <f>SUM(AA246:AA252)</f>
        <v>0</v>
      </c>
      <c r="Y246" s="182">
        <f>X246-INT(X246)</f>
        <v>0</v>
      </c>
      <c r="Z246" s="182" t="str">
        <f>IF(X246&lt;V246,IF(X246&gt;U246,"SI","NO"),"NO")</f>
        <v>NO</v>
      </c>
      <c r="AA246" s="42">
        <f t="shared" si="30"/>
        <v>0</v>
      </c>
      <c r="AB246" s="42">
        <f t="shared" si="24"/>
        <v>0</v>
      </c>
      <c r="AC246" s="42">
        <f t="shared" si="25"/>
        <v>0</v>
      </c>
    </row>
    <row r="247" spans="1:29" ht="15" customHeight="1" thickTop="1" thickBot="1" x14ac:dyDescent="0.3">
      <c r="A247" s="5">
        <f t="shared" si="31"/>
        <v>43698</v>
      </c>
      <c r="B247" s="57">
        <f t="shared" si="26"/>
        <v>3</v>
      </c>
      <c r="C247" s="58">
        <f>ROW()</f>
        <v>247</v>
      </c>
      <c r="D247" s="186"/>
      <c r="E247" s="59">
        <f t="shared" si="27"/>
        <v>34</v>
      </c>
      <c r="F247" s="70">
        <f t="shared" si="28"/>
        <v>21</v>
      </c>
      <c r="G247" s="71">
        <f t="shared" si="29"/>
        <v>43698</v>
      </c>
      <c r="H247" s="78"/>
      <c r="I247" s="79"/>
      <c r="J247" s="80" t="s">
        <v>23</v>
      </c>
      <c r="K247" s="81"/>
      <c r="L247" s="82" t="s">
        <v>21</v>
      </c>
      <c r="M247" s="185"/>
      <c r="N247" s="67"/>
      <c r="O247" s="83"/>
      <c r="P247" s="97"/>
      <c r="Q247" s="97"/>
      <c r="R247" s="97"/>
      <c r="S247" s="97"/>
      <c r="T247" s="182"/>
      <c r="U247" s="182"/>
      <c r="V247" s="182"/>
      <c r="W247" s="182"/>
      <c r="X247" s="182"/>
      <c r="Y247" s="182"/>
      <c r="Z247" s="182"/>
      <c r="AA247" s="42">
        <f t="shared" si="30"/>
        <v>0</v>
      </c>
      <c r="AB247" s="42">
        <f t="shared" si="24"/>
        <v>0</v>
      </c>
      <c r="AC247" s="42">
        <f t="shared" si="25"/>
        <v>0</v>
      </c>
    </row>
    <row r="248" spans="1:29" ht="15" customHeight="1" thickTop="1" thickBot="1" x14ac:dyDescent="0.3">
      <c r="A248" s="5">
        <f t="shared" si="31"/>
        <v>43699</v>
      </c>
      <c r="B248" s="57">
        <f t="shared" si="26"/>
        <v>4</v>
      </c>
      <c r="C248" s="58">
        <f>ROW()</f>
        <v>248</v>
      </c>
      <c r="D248" s="186"/>
      <c r="E248" s="59">
        <f t="shared" si="27"/>
        <v>34</v>
      </c>
      <c r="F248" s="70">
        <f t="shared" si="28"/>
        <v>22</v>
      </c>
      <c r="G248" s="71">
        <f t="shared" si="29"/>
        <v>43699</v>
      </c>
      <c r="H248" s="78"/>
      <c r="I248" s="79"/>
      <c r="J248" s="80" t="s">
        <v>23</v>
      </c>
      <c r="K248" s="81"/>
      <c r="L248" s="82" t="s">
        <v>21</v>
      </c>
      <c r="M248" s="185"/>
      <c r="N248" s="67"/>
      <c r="O248" s="83"/>
      <c r="P248" s="97"/>
      <c r="Q248" s="97"/>
      <c r="R248" s="97"/>
      <c r="S248" s="97"/>
      <c r="T248" s="182"/>
      <c r="U248" s="182"/>
      <c r="V248" s="182"/>
      <c r="W248" s="182"/>
      <c r="X248" s="182"/>
      <c r="Y248" s="182"/>
      <c r="Z248" s="182"/>
      <c r="AA248" s="42">
        <f t="shared" si="30"/>
        <v>0</v>
      </c>
      <c r="AB248" s="42">
        <f t="shared" si="24"/>
        <v>0</v>
      </c>
      <c r="AC248" s="42">
        <f t="shared" si="25"/>
        <v>0</v>
      </c>
    </row>
    <row r="249" spans="1:29" ht="15" customHeight="1" thickTop="1" thickBot="1" x14ac:dyDescent="0.3">
      <c r="A249" s="5">
        <f t="shared" si="31"/>
        <v>43700</v>
      </c>
      <c r="B249" s="57">
        <f t="shared" si="26"/>
        <v>5</v>
      </c>
      <c r="C249" s="58">
        <f>ROW()</f>
        <v>249</v>
      </c>
      <c r="D249" s="186"/>
      <c r="E249" s="59">
        <f t="shared" si="27"/>
        <v>34</v>
      </c>
      <c r="F249" s="70">
        <f t="shared" si="28"/>
        <v>23</v>
      </c>
      <c r="G249" s="71">
        <f t="shared" si="29"/>
        <v>43700</v>
      </c>
      <c r="H249" s="78"/>
      <c r="I249" s="79"/>
      <c r="J249" s="80" t="s">
        <v>23</v>
      </c>
      <c r="K249" s="81"/>
      <c r="L249" s="82" t="s">
        <v>21</v>
      </c>
      <c r="M249" s="185"/>
      <c r="N249" s="67"/>
      <c r="O249" s="83"/>
      <c r="P249" s="97"/>
      <c r="Q249" s="97"/>
      <c r="R249" s="97"/>
      <c r="S249" s="97"/>
      <c r="T249" s="182"/>
      <c r="U249" s="182"/>
      <c r="V249" s="182"/>
      <c r="W249" s="182"/>
      <c r="X249" s="182"/>
      <c r="Y249" s="182"/>
      <c r="Z249" s="182"/>
      <c r="AA249" s="42">
        <f t="shared" si="30"/>
        <v>0</v>
      </c>
      <c r="AB249" s="42">
        <f t="shared" si="24"/>
        <v>0</v>
      </c>
      <c r="AC249" s="42">
        <f t="shared" si="25"/>
        <v>0</v>
      </c>
    </row>
    <row r="250" spans="1:29" ht="15" customHeight="1" thickTop="1" thickBot="1" x14ac:dyDescent="0.3">
      <c r="A250" s="5">
        <f t="shared" si="31"/>
        <v>43701</v>
      </c>
      <c r="B250" s="57">
        <f t="shared" si="26"/>
        <v>6</v>
      </c>
      <c r="C250" s="58">
        <f>ROW()</f>
        <v>250</v>
      </c>
      <c r="D250" s="186"/>
      <c r="E250" s="59">
        <f t="shared" si="27"/>
        <v>34</v>
      </c>
      <c r="F250" s="70">
        <f t="shared" si="28"/>
        <v>24</v>
      </c>
      <c r="G250" s="71">
        <f t="shared" si="29"/>
        <v>43701</v>
      </c>
      <c r="H250" s="78" t="s">
        <v>34</v>
      </c>
      <c r="I250" s="79"/>
      <c r="J250" s="80" t="s">
        <v>23</v>
      </c>
      <c r="K250" s="81"/>
      <c r="L250" s="82" t="s">
        <v>21</v>
      </c>
      <c r="M250" s="185"/>
      <c r="N250" s="67"/>
      <c r="O250" s="83"/>
      <c r="P250" s="97"/>
      <c r="Q250" s="97"/>
      <c r="R250" s="97"/>
      <c r="S250" s="97"/>
      <c r="T250" s="182"/>
      <c r="U250" s="182"/>
      <c r="V250" s="182"/>
      <c r="W250" s="182"/>
      <c r="X250" s="182"/>
      <c r="Y250" s="182"/>
      <c r="Z250" s="182"/>
      <c r="AA250" s="42">
        <f t="shared" si="30"/>
        <v>0</v>
      </c>
      <c r="AB250" s="42">
        <f t="shared" si="24"/>
        <v>0</v>
      </c>
      <c r="AC250" s="42">
        <f t="shared" si="25"/>
        <v>0</v>
      </c>
    </row>
    <row r="251" spans="1:29" ht="15" customHeight="1" thickTop="1" thickBot="1" x14ac:dyDescent="0.3">
      <c r="A251" s="5">
        <f t="shared" si="31"/>
        <v>43702</v>
      </c>
      <c r="B251" s="57">
        <f t="shared" si="26"/>
        <v>7</v>
      </c>
      <c r="C251" s="58">
        <f>ROW()</f>
        <v>251</v>
      </c>
      <c r="D251" s="186"/>
      <c r="E251" s="89">
        <f t="shared" si="27"/>
        <v>34</v>
      </c>
      <c r="F251" s="70">
        <f t="shared" si="28"/>
        <v>25</v>
      </c>
      <c r="G251" s="71">
        <f t="shared" si="29"/>
        <v>43702</v>
      </c>
      <c r="H251" s="78" t="s">
        <v>34</v>
      </c>
      <c r="I251" s="79"/>
      <c r="J251" s="80" t="s">
        <v>23</v>
      </c>
      <c r="K251" s="81"/>
      <c r="L251" s="82" t="s">
        <v>21</v>
      </c>
      <c r="M251" s="185"/>
      <c r="N251" s="67"/>
      <c r="O251" s="83"/>
      <c r="P251" s="97"/>
      <c r="Q251" s="97"/>
      <c r="R251" s="97"/>
      <c r="S251" s="97"/>
      <c r="T251" s="182"/>
      <c r="U251" s="182"/>
      <c r="V251" s="182"/>
      <c r="W251" s="182"/>
      <c r="X251" s="182"/>
      <c r="Y251" s="182"/>
      <c r="Z251" s="182"/>
      <c r="AA251" s="42">
        <f t="shared" si="30"/>
        <v>0</v>
      </c>
      <c r="AB251" s="42">
        <f t="shared" si="24"/>
        <v>0</v>
      </c>
      <c r="AC251" s="42">
        <f t="shared" si="25"/>
        <v>0</v>
      </c>
    </row>
    <row r="252" spans="1:29" ht="15" customHeight="1" thickTop="1" thickBot="1" x14ac:dyDescent="0.3">
      <c r="A252" s="5">
        <f t="shared" si="31"/>
        <v>43703</v>
      </c>
      <c r="B252" s="57">
        <f t="shared" si="26"/>
        <v>1</v>
      </c>
      <c r="C252" s="58">
        <f>ROW()</f>
        <v>252</v>
      </c>
      <c r="D252" s="186"/>
      <c r="E252" s="59">
        <f t="shared" si="27"/>
        <v>35</v>
      </c>
      <c r="F252" s="70">
        <f t="shared" si="28"/>
        <v>26</v>
      </c>
      <c r="G252" s="71">
        <f t="shared" si="29"/>
        <v>43703</v>
      </c>
      <c r="H252" s="78"/>
      <c r="I252" s="79"/>
      <c r="J252" s="80" t="s">
        <v>23</v>
      </c>
      <c r="K252" s="81"/>
      <c r="L252" s="82" t="s">
        <v>21</v>
      </c>
      <c r="M252" s="183">
        <f>COUNTIF(L252:L258,"SI")</f>
        <v>0</v>
      </c>
      <c r="N252" s="67"/>
      <c r="O252" s="83"/>
      <c r="P252" s="97"/>
      <c r="Q252" s="97"/>
      <c r="R252" s="97"/>
      <c r="S252" s="97"/>
      <c r="T252" s="182"/>
      <c r="U252" s="182"/>
      <c r="V252" s="182"/>
      <c r="W252" s="182"/>
      <c r="X252" s="182"/>
      <c r="Y252" s="182"/>
      <c r="Z252" s="182"/>
      <c r="AA252" s="42">
        <f t="shared" si="30"/>
        <v>0</v>
      </c>
      <c r="AB252" s="42">
        <f t="shared" si="24"/>
        <v>0</v>
      </c>
      <c r="AC252" s="42">
        <f t="shared" si="25"/>
        <v>0</v>
      </c>
    </row>
    <row r="253" spans="1:29" ht="15" customHeight="1" thickTop="1" thickBot="1" x14ac:dyDescent="0.3">
      <c r="A253" s="5">
        <f t="shared" si="31"/>
        <v>43704</v>
      </c>
      <c r="B253" s="57">
        <f t="shared" si="26"/>
        <v>2</v>
      </c>
      <c r="C253" s="58">
        <f>ROW()</f>
        <v>253</v>
      </c>
      <c r="D253" s="186"/>
      <c r="E253" s="59">
        <f t="shared" si="27"/>
        <v>35</v>
      </c>
      <c r="F253" s="70">
        <f t="shared" si="28"/>
        <v>27</v>
      </c>
      <c r="G253" s="71">
        <f t="shared" si="29"/>
        <v>43704</v>
      </c>
      <c r="H253" s="78"/>
      <c r="I253" s="79"/>
      <c r="J253" s="80" t="s">
        <v>23</v>
      </c>
      <c r="K253" s="81"/>
      <c r="L253" s="82" t="s">
        <v>21</v>
      </c>
      <c r="M253" s="185"/>
      <c r="N253" s="67"/>
      <c r="O253" s="83"/>
      <c r="P253" s="97"/>
      <c r="Q253" s="97"/>
      <c r="R253" s="97"/>
      <c r="S253" s="97"/>
      <c r="T253" s="182">
        <f>COUNTIF(H253:H259,"")</f>
        <v>5</v>
      </c>
      <c r="U253" s="182">
        <f>T253*7</f>
        <v>35</v>
      </c>
      <c r="V253" s="182">
        <f>$V$11*T253</f>
        <v>42</v>
      </c>
      <c r="W253" s="182">
        <f>V253-INT(V253)</f>
        <v>0</v>
      </c>
      <c r="X253" s="182">
        <f>SUM(AA253:AA259)</f>
        <v>0</v>
      </c>
      <c r="Y253" s="182">
        <f>X253-INT(X253)</f>
        <v>0</v>
      </c>
      <c r="Z253" s="182" t="str">
        <f>IF(X253&lt;V253,IF(X253&gt;U253,"SI","NO"),"NO")</f>
        <v>NO</v>
      </c>
      <c r="AA253" s="42">
        <f t="shared" si="30"/>
        <v>0</v>
      </c>
      <c r="AB253" s="42">
        <f t="shared" si="24"/>
        <v>0</v>
      </c>
      <c r="AC253" s="42">
        <f t="shared" si="25"/>
        <v>0</v>
      </c>
    </row>
    <row r="254" spans="1:29" ht="15" customHeight="1" thickTop="1" thickBot="1" x14ac:dyDescent="0.3">
      <c r="A254" s="5">
        <f t="shared" si="31"/>
        <v>43705</v>
      </c>
      <c r="B254" s="57">
        <f t="shared" si="26"/>
        <v>3</v>
      </c>
      <c r="C254" s="58">
        <f>ROW()</f>
        <v>254</v>
      </c>
      <c r="D254" s="186"/>
      <c r="E254" s="59">
        <f t="shared" si="27"/>
        <v>35</v>
      </c>
      <c r="F254" s="70">
        <f t="shared" si="28"/>
        <v>28</v>
      </c>
      <c r="G254" s="71">
        <f t="shared" si="29"/>
        <v>43705</v>
      </c>
      <c r="H254" s="78"/>
      <c r="I254" s="79"/>
      <c r="J254" s="80" t="s">
        <v>23</v>
      </c>
      <c r="K254" s="81"/>
      <c r="L254" s="82" t="s">
        <v>21</v>
      </c>
      <c r="M254" s="185"/>
      <c r="N254" s="67"/>
      <c r="O254" s="83"/>
      <c r="P254" s="97"/>
      <c r="Q254" s="97"/>
      <c r="R254" s="97"/>
      <c r="S254" s="97"/>
      <c r="T254" s="182"/>
      <c r="U254" s="182"/>
      <c r="V254" s="182"/>
      <c r="W254" s="182"/>
      <c r="X254" s="182"/>
      <c r="Y254" s="182"/>
      <c r="Z254" s="182"/>
      <c r="AA254" s="42">
        <f t="shared" si="30"/>
        <v>0</v>
      </c>
      <c r="AB254" s="42">
        <f t="shared" si="24"/>
        <v>0</v>
      </c>
      <c r="AC254" s="42">
        <f t="shared" si="25"/>
        <v>0</v>
      </c>
    </row>
    <row r="255" spans="1:29" ht="15" customHeight="1" thickTop="1" thickBot="1" x14ac:dyDescent="0.3">
      <c r="A255" s="5">
        <f t="shared" si="31"/>
        <v>43706</v>
      </c>
      <c r="B255" s="57">
        <f t="shared" si="26"/>
        <v>4</v>
      </c>
      <c r="C255" s="58">
        <f>ROW()</f>
        <v>255</v>
      </c>
      <c r="D255" s="186"/>
      <c r="E255" s="59">
        <f t="shared" si="27"/>
        <v>35</v>
      </c>
      <c r="F255" s="70">
        <f t="shared" si="28"/>
        <v>29</v>
      </c>
      <c r="G255" s="71">
        <f t="shared" si="29"/>
        <v>43706</v>
      </c>
      <c r="H255" s="78"/>
      <c r="I255" s="79"/>
      <c r="J255" s="80" t="s">
        <v>23</v>
      </c>
      <c r="K255" s="81"/>
      <c r="L255" s="82" t="s">
        <v>21</v>
      </c>
      <c r="M255" s="185"/>
      <c r="N255" s="67"/>
      <c r="O255" s="83"/>
      <c r="P255" s="97"/>
      <c r="Q255" s="97"/>
      <c r="R255" s="97"/>
      <c r="S255" s="97"/>
      <c r="T255" s="182"/>
      <c r="U255" s="182"/>
      <c r="V255" s="182"/>
      <c r="W255" s="182"/>
      <c r="X255" s="182"/>
      <c r="Y255" s="182"/>
      <c r="Z255" s="182"/>
      <c r="AA255" s="42">
        <f t="shared" si="30"/>
        <v>0</v>
      </c>
      <c r="AB255" s="42">
        <f t="shared" si="24"/>
        <v>0</v>
      </c>
      <c r="AC255" s="42">
        <f t="shared" si="25"/>
        <v>0</v>
      </c>
    </row>
    <row r="256" spans="1:29" ht="15" customHeight="1" thickTop="1" thickBot="1" x14ac:dyDescent="0.3">
      <c r="A256" s="5">
        <f t="shared" si="31"/>
        <v>43707</v>
      </c>
      <c r="B256" s="57">
        <f t="shared" si="26"/>
        <v>5</v>
      </c>
      <c r="C256" s="58">
        <f>ROW()</f>
        <v>256</v>
      </c>
      <c r="D256" s="186"/>
      <c r="E256" s="59">
        <f t="shared" si="27"/>
        <v>35</v>
      </c>
      <c r="F256" s="70">
        <f t="shared" si="28"/>
        <v>30</v>
      </c>
      <c r="G256" s="71">
        <f t="shared" si="29"/>
        <v>43707</v>
      </c>
      <c r="H256" s="78"/>
      <c r="I256" s="79"/>
      <c r="J256" s="80" t="s">
        <v>23</v>
      </c>
      <c r="K256" s="81"/>
      <c r="L256" s="82" t="s">
        <v>21</v>
      </c>
      <c r="M256" s="185"/>
      <c r="N256" s="67"/>
      <c r="O256" s="83"/>
      <c r="P256" s="97"/>
      <c r="Q256" s="97"/>
      <c r="R256" s="97"/>
      <c r="S256" s="97"/>
      <c r="T256" s="182"/>
      <c r="U256" s="182"/>
      <c r="V256" s="182"/>
      <c r="W256" s="182"/>
      <c r="X256" s="182"/>
      <c r="Y256" s="182"/>
      <c r="Z256" s="182"/>
      <c r="AA256" s="42">
        <f t="shared" si="30"/>
        <v>0</v>
      </c>
      <c r="AB256" s="42">
        <f t="shared" si="24"/>
        <v>0</v>
      </c>
      <c r="AC256" s="42">
        <f t="shared" si="25"/>
        <v>0</v>
      </c>
    </row>
    <row r="257" spans="1:29" ht="15" customHeight="1" thickTop="1" thickBot="1" x14ac:dyDescent="0.3">
      <c r="A257" s="5">
        <f t="shared" si="31"/>
        <v>43708</v>
      </c>
      <c r="B257" s="57">
        <f t="shared" si="26"/>
        <v>6</v>
      </c>
      <c r="C257" s="58">
        <f>ROW()</f>
        <v>257</v>
      </c>
      <c r="D257" s="190"/>
      <c r="E257" s="59">
        <f t="shared" si="27"/>
        <v>35</v>
      </c>
      <c r="F257" s="70">
        <f t="shared" si="28"/>
        <v>31</v>
      </c>
      <c r="G257" s="71">
        <f t="shared" si="29"/>
        <v>43708</v>
      </c>
      <c r="H257" s="78" t="s">
        <v>34</v>
      </c>
      <c r="I257" s="79"/>
      <c r="J257" s="80" t="s">
        <v>23</v>
      </c>
      <c r="K257" s="81"/>
      <c r="L257" s="82" t="s">
        <v>21</v>
      </c>
      <c r="M257" s="185"/>
      <c r="N257" s="67"/>
      <c r="O257" s="83"/>
      <c r="P257" s="97"/>
      <c r="Q257" s="97"/>
      <c r="R257" s="97"/>
      <c r="S257" s="97"/>
      <c r="T257" s="182"/>
      <c r="U257" s="182"/>
      <c r="V257" s="182"/>
      <c r="W257" s="182"/>
      <c r="X257" s="182"/>
      <c r="Y257" s="182"/>
      <c r="Z257" s="182"/>
      <c r="AA257" s="42">
        <f t="shared" si="30"/>
        <v>0</v>
      </c>
      <c r="AB257" s="42">
        <f t="shared" si="24"/>
        <v>0</v>
      </c>
      <c r="AC257" s="42">
        <f t="shared" si="25"/>
        <v>0</v>
      </c>
    </row>
    <row r="258" spans="1:29" ht="15" customHeight="1" thickTop="1" thickBot="1" x14ac:dyDescent="0.3">
      <c r="A258" s="5">
        <f t="shared" si="31"/>
        <v>43709</v>
      </c>
      <c r="B258" s="57">
        <f t="shared" si="26"/>
        <v>7</v>
      </c>
      <c r="C258" s="58">
        <f>ROW()</f>
        <v>258</v>
      </c>
      <c r="D258" s="188" t="s">
        <v>71</v>
      </c>
      <c r="E258" s="89">
        <f t="shared" si="27"/>
        <v>35</v>
      </c>
      <c r="F258" s="70">
        <f t="shared" si="28"/>
        <v>1</v>
      </c>
      <c r="G258" s="71">
        <f t="shared" si="29"/>
        <v>43709</v>
      </c>
      <c r="H258" s="78" t="s">
        <v>34</v>
      </c>
      <c r="I258" s="79"/>
      <c r="J258" s="80" t="s">
        <v>23</v>
      </c>
      <c r="K258" s="81"/>
      <c r="L258" s="82" t="s">
        <v>21</v>
      </c>
      <c r="M258" s="185"/>
      <c r="N258" s="67"/>
      <c r="O258" s="83"/>
      <c r="P258" s="97"/>
      <c r="Q258" s="97"/>
      <c r="R258" s="97"/>
      <c r="S258" s="97"/>
      <c r="T258" s="182"/>
      <c r="U258" s="182"/>
      <c r="V258" s="182"/>
      <c r="W258" s="182"/>
      <c r="X258" s="182"/>
      <c r="Y258" s="182"/>
      <c r="Z258" s="182"/>
      <c r="AA258" s="42">
        <f t="shared" si="30"/>
        <v>0</v>
      </c>
      <c r="AB258" s="42">
        <f t="shared" si="24"/>
        <v>0</v>
      </c>
      <c r="AC258" s="42">
        <f t="shared" si="25"/>
        <v>0</v>
      </c>
    </row>
    <row r="259" spans="1:29" ht="15" customHeight="1" thickTop="1" thickBot="1" x14ac:dyDescent="0.3">
      <c r="A259" s="5">
        <f t="shared" si="31"/>
        <v>43710</v>
      </c>
      <c r="B259" s="57">
        <f t="shared" si="26"/>
        <v>1</v>
      </c>
      <c r="C259" s="58">
        <f>ROW()</f>
        <v>259</v>
      </c>
      <c r="D259" s="189"/>
      <c r="E259" s="59">
        <f t="shared" si="27"/>
        <v>36</v>
      </c>
      <c r="F259" s="70">
        <f t="shared" si="28"/>
        <v>2</v>
      </c>
      <c r="G259" s="71">
        <f t="shared" si="29"/>
        <v>43710</v>
      </c>
      <c r="H259" s="78"/>
      <c r="I259" s="79"/>
      <c r="J259" s="80" t="s">
        <v>23</v>
      </c>
      <c r="K259" s="81"/>
      <c r="L259" s="82" t="s">
        <v>21</v>
      </c>
      <c r="M259" s="183">
        <f>COUNTIF(L259:L265,"SI")</f>
        <v>0</v>
      </c>
      <c r="N259" s="67"/>
      <c r="O259" s="83"/>
      <c r="P259" s="97"/>
      <c r="Q259" s="97"/>
      <c r="R259" s="97"/>
      <c r="S259" s="97"/>
      <c r="T259" s="182"/>
      <c r="U259" s="182"/>
      <c r="V259" s="182"/>
      <c r="W259" s="182"/>
      <c r="X259" s="182"/>
      <c r="Y259" s="182"/>
      <c r="Z259" s="182"/>
      <c r="AA259" s="42">
        <f t="shared" si="30"/>
        <v>0</v>
      </c>
      <c r="AB259" s="42">
        <f t="shared" si="24"/>
        <v>0</v>
      </c>
      <c r="AC259" s="42">
        <f t="shared" si="25"/>
        <v>0</v>
      </c>
    </row>
    <row r="260" spans="1:29" ht="15" customHeight="1" thickTop="1" thickBot="1" x14ac:dyDescent="0.3">
      <c r="A260" s="5">
        <f t="shared" si="31"/>
        <v>43711</v>
      </c>
      <c r="B260" s="57">
        <f t="shared" si="26"/>
        <v>2</v>
      </c>
      <c r="C260" s="58">
        <f>ROW()</f>
        <v>260</v>
      </c>
      <c r="D260" s="189"/>
      <c r="E260" s="59">
        <f t="shared" si="27"/>
        <v>36</v>
      </c>
      <c r="F260" s="70">
        <f t="shared" si="28"/>
        <v>3</v>
      </c>
      <c r="G260" s="71">
        <f t="shared" si="29"/>
        <v>43711</v>
      </c>
      <c r="H260" s="78"/>
      <c r="I260" s="79"/>
      <c r="J260" s="80" t="s">
        <v>23</v>
      </c>
      <c r="K260" s="81"/>
      <c r="L260" s="82" t="s">
        <v>21</v>
      </c>
      <c r="M260" s="185"/>
      <c r="N260" s="67"/>
      <c r="O260" s="83"/>
      <c r="P260" s="97"/>
      <c r="Q260" s="97"/>
      <c r="R260" s="97"/>
      <c r="S260" s="97"/>
      <c r="T260" s="182">
        <f>COUNTIF(H260:H266,"")</f>
        <v>5</v>
      </c>
      <c r="U260" s="182">
        <f>T260*7</f>
        <v>35</v>
      </c>
      <c r="V260" s="182">
        <f>$V$11*T260</f>
        <v>42</v>
      </c>
      <c r="W260" s="182">
        <f>V260-INT(V260)</f>
        <v>0</v>
      </c>
      <c r="X260" s="182">
        <f>SUM(AA260:AA266)</f>
        <v>0</v>
      </c>
      <c r="Y260" s="182">
        <f>X260-INT(X260)</f>
        <v>0</v>
      </c>
      <c r="Z260" s="182" t="str">
        <f>IF(X260&lt;V260,IF(X260&gt;U260,"SI","NO"),"NO")</f>
        <v>NO</v>
      </c>
      <c r="AA260" s="42">
        <f t="shared" si="30"/>
        <v>0</v>
      </c>
      <c r="AB260" s="42">
        <f t="shared" si="24"/>
        <v>0</v>
      </c>
      <c r="AC260" s="42">
        <f t="shared" si="25"/>
        <v>0</v>
      </c>
    </row>
    <row r="261" spans="1:29" ht="15" customHeight="1" thickTop="1" thickBot="1" x14ac:dyDescent="0.3">
      <c r="A261" s="5">
        <f t="shared" si="31"/>
        <v>43712</v>
      </c>
      <c r="B261" s="57">
        <f t="shared" si="26"/>
        <v>3</v>
      </c>
      <c r="C261" s="58">
        <f>ROW()</f>
        <v>261</v>
      </c>
      <c r="D261" s="189"/>
      <c r="E261" s="59">
        <f t="shared" si="27"/>
        <v>36</v>
      </c>
      <c r="F261" s="70">
        <f t="shared" si="28"/>
        <v>4</v>
      </c>
      <c r="G261" s="71">
        <f t="shared" si="29"/>
        <v>43712</v>
      </c>
      <c r="H261" s="78"/>
      <c r="I261" s="79"/>
      <c r="J261" s="80" t="s">
        <v>23</v>
      </c>
      <c r="K261" s="81"/>
      <c r="L261" s="82" t="s">
        <v>21</v>
      </c>
      <c r="M261" s="185"/>
      <c r="N261" s="67"/>
      <c r="O261" s="83"/>
      <c r="P261" s="97"/>
      <c r="Q261" s="97"/>
      <c r="R261" s="97"/>
      <c r="S261" s="97"/>
      <c r="T261" s="182"/>
      <c r="U261" s="182"/>
      <c r="V261" s="182"/>
      <c r="W261" s="182"/>
      <c r="X261" s="182"/>
      <c r="Y261" s="182"/>
      <c r="Z261" s="182"/>
      <c r="AA261" s="42">
        <f t="shared" si="30"/>
        <v>0</v>
      </c>
      <c r="AB261" s="42">
        <f t="shared" si="24"/>
        <v>0</v>
      </c>
      <c r="AC261" s="42">
        <f t="shared" si="25"/>
        <v>0</v>
      </c>
    </row>
    <row r="262" spans="1:29" ht="15" customHeight="1" thickTop="1" thickBot="1" x14ac:dyDescent="0.3">
      <c r="A262" s="5">
        <f t="shared" si="31"/>
        <v>43713</v>
      </c>
      <c r="B262" s="57">
        <f t="shared" si="26"/>
        <v>4</v>
      </c>
      <c r="C262" s="58">
        <f>ROW()</f>
        <v>262</v>
      </c>
      <c r="D262" s="189"/>
      <c r="E262" s="59">
        <f t="shared" si="27"/>
        <v>36</v>
      </c>
      <c r="F262" s="70">
        <f t="shared" si="28"/>
        <v>5</v>
      </c>
      <c r="G262" s="71">
        <f t="shared" si="29"/>
        <v>43713</v>
      </c>
      <c r="H262" s="78"/>
      <c r="I262" s="79"/>
      <c r="J262" s="80" t="s">
        <v>23</v>
      </c>
      <c r="K262" s="81"/>
      <c r="L262" s="82" t="s">
        <v>21</v>
      </c>
      <c r="M262" s="185"/>
      <c r="N262" s="67"/>
      <c r="O262" s="83"/>
      <c r="P262" s="97"/>
      <c r="Q262" s="97"/>
      <c r="R262" s="97"/>
      <c r="S262" s="97"/>
      <c r="T262" s="182"/>
      <c r="U262" s="182"/>
      <c r="V262" s="182"/>
      <c r="W262" s="182"/>
      <c r="X262" s="182"/>
      <c r="Y262" s="182"/>
      <c r="Z262" s="182"/>
      <c r="AA262" s="42">
        <f t="shared" si="30"/>
        <v>0</v>
      </c>
      <c r="AB262" s="42">
        <f t="shared" si="24"/>
        <v>0</v>
      </c>
      <c r="AC262" s="42">
        <f t="shared" si="25"/>
        <v>0</v>
      </c>
    </row>
    <row r="263" spans="1:29" ht="15" customHeight="1" thickTop="1" thickBot="1" x14ac:dyDescent="0.3">
      <c r="A263" s="5">
        <f t="shared" si="31"/>
        <v>43714</v>
      </c>
      <c r="B263" s="57">
        <f t="shared" si="26"/>
        <v>5</v>
      </c>
      <c r="C263" s="58">
        <f>ROW()</f>
        <v>263</v>
      </c>
      <c r="D263" s="189"/>
      <c r="E263" s="59">
        <f t="shared" si="27"/>
        <v>36</v>
      </c>
      <c r="F263" s="70">
        <f t="shared" si="28"/>
        <v>6</v>
      </c>
      <c r="G263" s="71">
        <f t="shared" si="29"/>
        <v>43714</v>
      </c>
      <c r="H263" s="78"/>
      <c r="I263" s="79"/>
      <c r="J263" s="80" t="s">
        <v>23</v>
      </c>
      <c r="K263" s="81"/>
      <c r="L263" s="82" t="s">
        <v>21</v>
      </c>
      <c r="M263" s="185"/>
      <c r="N263" s="67"/>
      <c r="O263" s="83"/>
      <c r="P263" s="97"/>
      <c r="Q263" s="97"/>
      <c r="R263" s="97"/>
      <c r="S263" s="97"/>
      <c r="T263" s="182"/>
      <c r="U263" s="182"/>
      <c r="V263" s="182"/>
      <c r="W263" s="182"/>
      <c r="X263" s="182"/>
      <c r="Y263" s="182"/>
      <c r="Z263" s="182"/>
      <c r="AA263" s="42">
        <f t="shared" si="30"/>
        <v>0</v>
      </c>
      <c r="AB263" s="42">
        <f t="shared" si="24"/>
        <v>0</v>
      </c>
      <c r="AC263" s="42">
        <f t="shared" si="25"/>
        <v>0</v>
      </c>
    </row>
    <row r="264" spans="1:29" ht="15" customHeight="1" thickTop="1" thickBot="1" x14ac:dyDescent="0.3">
      <c r="A264" s="5">
        <f t="shared" si="31"/>
        <v>43715</v>
      </c>
      <c r="B264" s="57">
        <f t="shared" si="26"/>
        <v>6</v>
      </c>
      <c r="C264" s="58">
        <f>ROW()</f>
        <v>264</v>
      </c>
      <c r="D264" s="189"/>
      <c r="E264" s="59">
        <f t="shared" si="27"/>
        <v>36</v>
      </c>
      <c r="F264" s="70">
        <f t="shared" si="28"/>
        <v>7</v>
      </c>
      <c r="G264" s="71">
        <f t="shared" si="29"/>
        <v>43715</v>
      </c>
      <c r="H264" s="78" t="s">
        <v>34</v>
      </c>
      <c r="I264" s="79"/>
      <c r="J264" s="80" t="s">
        <v>23</v>
      </c>
      <c r="K264" s="81"/>
      <c r="L264" s="82" t="s">
        <v>21</v>
      </c>
      <c r="M264" s="185"/>
      <c r="N264" s="67"/>
      <c r="O264" s="83"/>
      <c r="P264" s="97"/>
      <c r="Q264" s="97"/>
      <c r="R264" s="97"/>
      <c r="S264" s="97"/>
      <c r="T264" s="182"/>
      <c r="U264" s="182"/>
      <c r="V264" s="182"/>
      <c r="W264" s="182"/>
      <c r="X264" s="182"/>
      <c r="Y264" s="182"/>
      <c r="Z264" s="182"/>
      <c r="AA264" s="42">
        <f t="shared" si="30"/>
        <v>0</v>
      </c>
      <c r="AB264" s="42">
        <f t="shared" si="24"/>
        <v>0</v>
      </c>
      <c r="AC264" s="42">
        <f t="shared" si="25"/>
        <v>0</v>
      </c>
    </row>
    <row r="265" spans="1:29" ht="15" customHeight="1" thickTop="1" thickBot="1" x14ac:dyDescent="0.3">
      <c r="A265" s="5">
        <f t="shared" si="31"/>
        <v>43716</v>
      </c>
      <c r="B265" s="57">
        <f t="shared" si="26"/>
        <v>7</v>
      </c>
      <c r="C265" s="58">
        <f>ROW()</f>
        <v>265</v>
      </c>
      <c r="D265" s="189"/>
      <c r="E265" s="89">
        <f t="shared" si="27"/>
        <v>36</v>
      </c>
      <c r="F265" s="70">
        <f t="shared" si="28"/>
        <v>8</v>
      </c>
      <c r="G265" s="71">
        <f t="shared" si="29"/>
        <v>43716</v>
      </c>
      <c r="H265" s="78" t="s">
        <v>34</v>
      </c>
      <c r="I265" s="79"/>
      <c r="J265" s="80" t="s">
        <v>23</v>
      </c>
      <c r="K265" s="81"/>
      <c r="L265" s="82" t="s">
        <v>21</v>
      </c>
      <c r="M265" s="185"/>
      <c r="N265" s="67"/>
      <c r="O265" s="83"/>
      <c r="P265" s="97"/>
      <c r="Q265" s="97"/>
      <c r="R265" s="97"/>
      <c r="S265" s="97"/>
      <c r="T265" s="182"/>
      <c r="U265" s="182"/>
      <c r="V265" s="182"/>
      <c r="W265" s="182"/>
      <c r="X265" s="182"/>
      <c r="Y265" s="182"/>
      <c r="Z265" s="182"/>
      <c r="AA265" s="42">
        <f t="shared" si="30"/>
        <v>0</v>
      </c>
      <c r="AB265" s="42">
        <f t="shared" si="24"/>
        <v>0</v>
      </c>
      <c r="AC265" s="42">
        <f t="shared" si="25"/>
        <v>0</v>
      </c>
    </row>
    <row r="266" spans="1:29" ht="15" customHeight="1" thickTop="1" thickBot="1" x14ac:dyDescent="0.3">
      <c r="A266" s="5">
        <f t="shared" si="31"/>
        <v>43717</v>
      </c>
      <c r="B266" s="57">
        <f t="shared" si="26"/>
        <v>1</v>
      </c>
      <c r="C266" s="58">
        <f>ROW()</f>
        <v>266</v>
      </c>
      <c r="D266" s="189"/>
      <c r="E266" s="59">
        <f t="shared" si="27"/>
        <v>37</v>
      </c>
      <c r="F266" s="70">
        <f t="shared" si="28"/>
        <v>9</v>
      </c>
      <c r="G266" s="71">
        <f t="shared" si="29"/>
        <v>43717</v>
      </c>
      <c r="H266" s="78"/>
      <c r="I266" s="79"/>
      <c r="J266" s="80" t="s">
        <v>23</v>
      </c>
      <c r="K266" s="81"/>
      <c r="L266" s="82" t="s">
        <v>21</v>
      </c>
      <c r="M266" s="183">
        <f>COUNTIF(L266:L272,"SI")</f>
        <v>0</v>
      </c>
      <c r="N266" s="67"/>
      <c r="O266" s="83"/>
      <c r="P266" s="97"/>
      <c r="Q266" s="97"/>
      <c r="R266" s="97"/>
      <c r="S266" s="97"/>
      <c r="T266" s="182"/>
      <c r="U266" s="182"/>
      <c r="V266" s="182"/>
      <c r="W266" s="182"/>
      <c r="X266" s="182"/>
      <c r="Y266" s="182"/>
      <c r="Z266" s="182"/>
      <c r="AA266" s="42">
        <f t="shared" si="30"/>
        <v>0</v>
      </c>
      <c r="AB266" s="42">
        <f t="shared" si="24"/>
        <v>0</v>
      </c>
      <c r="AC266" s="42">
        <f t="shared" si="25"/>
        <v>0</v>
      </c>
    </row>
    <row r="267" spans="1:29" ht="15" customHeight="1" thickTop="1" thickBot="1" x14ac:dyDescent="0.3">
      <c r="A267" s="5">
        <f t="shared" si="31"/>
        <v>43718</v>
      </c>
      <c r="B267" s="57">
        <f t="shared" si="26"/>
        <v>2</v>
      </c>
      <c r="C267" s="58">
        <f>ROW()</f>
        <v>267</v>
      </c>
      <c r="D267" s="189"/>
      <c r="E267" s="59">
        <f t="shared" si="27"/>
        <v>37</v>
      </c>
      <c r="F267" s="70">
        <f t="shared" si="28"/>
        <v>10</v>
      </c>
      <c r="G267" s="71">
        <f t="shared" si="29"/>
        <v>43718</v>
      </c>
      <c r="H267" s="78"/>
      <c r="I267" s="79"/>
      <c r="J267" s="80" t="s">
        <v>23</v>
      </c>
      <c r="K267" s="81"/>
      <c r="L267" s="82" t="s">
        <v>21</v>
      </c>
      <c r="M267" s="185"/>
      <c r="N267" s="67"/>
      <c r="O267" s="83"/>
      <c r="P267" s="97"/>
      <c r="Q267" s="97"/>
      <c r="R267" s="97"/>
      <c r="S267" s="97"/>
      <c r="T267" s="182">
        <f>COUNTIF(H267:H273,"")</f>
        <v>5</v>
      </c>
      <c r="U267" s="182">
        <f>T267*7</f>
        <v>35</v>
      </c>
      <c r="V267" s="182">
        <f>$V$11*T267</f>
        <v>42</v>
      </c>
      <c r="W267" s="182">
        <f>V267-INT(V267)</f>
        <v>0</v>
      </c>
      <c r="X267" s="182">
        <f>SUM(AA267:AA273)</f>
        <v>0</v>
      </c>
      <c r="Y267" s="182">
        <f>X267-INT(X267)</f>
        <v>0</v>
      </c>
      <c r="Z267" s="182" t="str">
        <f>IF(X267&lt;V267,IF(X267&gt;U267,"SI","NO"),"NO")</f>
        <v>NO</v>
      </c>
      <c r="AA267" s="42">
        <f t="shared" si="30"/>
        <v>0</v>
      </c>
      <c r="AB267" s="42">
        <f t="shared" si="24"/>
        <v>0</v>
      </c>
      <c r="AC267" s="42">
        <f t="shared" si="25"/>
        <v>0</v>
      </c>
    </row>
    <row r="268" spans="1:29" ht="15" customHeight="1" thickTop="1" thickBot="1" x14ac:dyDescent="0.3">
      <c r="A268" s="5">
        <f t="shared" si="31"/>
        <v>43719</v>
      </c>
      <c r="B268" s="57">
        <f t="shared" si="26"/>
        <v>3</v>
      </c>
      <c r="C268" s="58">
        <f>ROW()</f>
        <v>268</v>
      </c>
      <c r="D268" s="189"/>
      <c r="E268" s="59">
        <f t="shared" si="27"/>
        <v>37</v>
      </c>
      <c r="F268" s="70">
        <f t="shared" si="28"/>
        <v>11</v>
      </c>
      <c r="G268" s="71">
        <f t="shared" si="29"/>
        <v>43719</v>
      </c>
      <c r="H268" s="78"/>
      <c r="I268" s="79"/>
      <c r="J268" s="80" t="s">
        <v>23</v>
      </c>
      <c r="K268" s="81"/>
      <c r="L268" s="82" t="s">
        <v>21</v>
      </c>
      <c r="M268" s="185"/>
      <c r="N268" s="67"/>
      <c r="O268" s="83"/>
      <c r="P268" s="97"/>
      <c r="Q268" s="97"/>
      <c r="R268" s="97"/>
      <c r="S268" s="97"/>
      <c r="T268" s="182"/>
      <c r="U268" s="182"/>
      <c r="V268" s="182"/>
      <c r="W268" s="182"/>
      <c r="X268" s="182"/>
      <c r="Y268" s="182"/>
      <c r="Z268" s="182"/>
      <c r="AA268" s="42">
        <f t="shared" si="30"/>
        <v>0</v>
      </c>
      <c r="AB268" s="42">
        <f t="shared" si="24"/>
        <v>0</v>
      </c>
      <c r="AC268" s="42">
        <f t="shared" si="25"/>
        <v>0</v>
      </c>
    </row>
    <row r="269" spans="1:29" ht="15" customHeight="1" thickTop="1" thickBot="1" x14ac:dyDescent="0.3">
      <c r="A269" s="5">
        <f t="shared" si="31"/>
        <v>43720</v>
      </c>
      <c r="B269" s="57">
        <f t="shared" si="26"/>
        <v>4</v>
      </c>
      <c r="C269" s="58">
        <f>ROW()</f>
        <v>269</v>
      </c>
      <c r="D269" s="189"/>
      <c r="E269" s="59">
        <f t="shared" si="27"/>
        <v>37</v>
      </c>
      <c r="F269" s="70">
        <f t="shared" si="28"/>
        <v>12</v>
      </c>
      <c r="G269" s="71">
        <f t="shared" si="29"/>
        <v>43720</v>
      </c>
      <c r="H269" s="78"/>
      <c r="I269" s="79"/>
      <c r="J269" s="80" t="s">
        <v>23</v>
      </c>
      <c r="K269" s="81"/>
      <c r="L269" s="82" t="s">
        <v>21</v>
      </c>
      <c r="M269" s="185"/>
      <c r="N269" s="67"/>
      <c r="O269" s="83"/>
      <c r="P269" s="97"/>
      <c r="Q269" s="97"/>
      <c r="R269" s="97"/>
      <c r="S269" s="97"/>
      <c r="T269" s="182"/>
      <c r="U269" s="182"/>
      <c r="V269" s="182"/>
      <c r="W269" s="182"/>
      <c r="X269" s="182"/>
      <c r="Y269" s="182"/>
      <c r="Z269" s="182"/>
      <c r="AA269" s="42">
        <f t="shared" si="30"/>
        <v>0</v>
      </c>
      <c r="AB269" s="42">
        <f t="shared" si="24"/>
        <v>0</v>
      </c>
      <c r="AC269" s="42">
        <f t="shared" si="25"/>
        <v>0</v>
      </c>
    </row>
    <row r="270" spans="1:29" ht="15" customHeight="1" thickTop="1" thickBot="1" x14ac:dyDescent="0.3">
      <c r="A270" s="5">
        <f t="shared" si="31"/>
        <v>43721</v>
      </c>
      <c r="B270" s="57">
        <f t="shared" si="26"/>
        <v>5</v>
      </c>
      <c r="C270" s="58">
        <f>ROW()</f>
        <v>270</v>
      </c>
      <c r="D270" s="189"/>
      <c r="E270" s="59">
        <f t="shared" si="27"/>
        <v>37</v>
      </c>
      <c r="F270" s="70">
        <f t="shared" si="28"/>
        <v>13</v>
      </c>
      <c r="G270" s="71">
        <f t="shared" si="29"/>
        <v>43721</v>
      </c>
      <c r="H270" s="78"/>
      <c r="I270" s="79"/>
      <c r="J270" s="80" t="s">
        <v>23</v>
      </c>
      <c r="K270" s="81"/>
      <c r="L270" s="82" t="s">
        <v>21</v>
      </c>
      <c r="M270" s="185"/>
      <c r="N270" s="67"/>
      <c r="O270" s="83" t="s">
        <v>72</v>
      </c>
      <c r="P270" s="97"/>
      <c r="Q270" s="97"/>
      <c r="R270" s="97"/>
      <c r="S270" s="97"/>
      <c r="T270" s="182"/>
      <c r="U270" s="182"/>
      <c r="V270" s="182"/>
      <c r="W270" s="182"/>
      <c r="X270" s="182"/>
      <c r="Y270" s="182"/>
      <c r="Z270" s="182"/>
      <c r="AA270" s="42">
        <f t="shared" si="30"/>
        <v>0</v>
      </c>
      <c r="AB270" s="42">
        <f t="shared" si="24"/>
        <v>0</v>
      </c>
      <c r="AC270" s="42">
        <f t="shared" si="25"/>
        <v>0</v>
      </c>
    </row>
    <row r="271" spans="1:29" ht="15" customHeight="1" thickTop="1" thickBot="1" x14ac:dyDescent="0.3">
      <c r="A271" s="5">
        <f t="shared" si="31"/>
        <v>43722</v>
      </c>
      <c r="B271" s="57">
        <f t="shared" si="26"/>
        <v>6</v>
      </c>
      <c r="C271" s="58">
        <f>ROW()</f>
        <v>271</v>
      </c>
      <c r="D271" s="189"/>
      <c r="E271" s="59">
        <f t="shared" si="27"/>
        <v>37</v>
      </c>
      <c r="F271" s="70">
        <f t="shared" si="28"/>
        <v>14</v>
      </c>
      <c r="G271" s="71">
        <f t="shared" si="29"/>
        <v>43722</v>
      </c>
      <c r="H271" s="78" t="s">
        <v>34</v>
      </c>
      <c r="I271" s="79"/>
      <c r="J271" s="80" t="s">
        <v>23</v>
      </c>
      <c r="K271" s="81"/>
      <c r="L271" s="82" t="s">
        <v>21</v>
      </c>
      <c r="M271" s="185"/>
      <c r="N271" s="67"/>
      <c r="O271" s="83"/>
      <c r="P271" s="97"/>
      <c r="Q271" s="97"/>
      <c r="R271" s="97"/>
      <c r="S271" s="97"/>
      <c r="T271" s="182"/>
      <c r="U271" s="182"/>
      <c r="V271" s="182"/>
      <c r="W271" s="182"/>
      <c r="X271" s="182"/>
      <c r="Y271" s="182"/>
      <c r="Z271" s="182"/>
      <c r="AA271" s="42">
        <f t="shared" si="30"/>
        <v>0</v>
      </c>
      <c r="AB271" s="42">
        <f t="shared" ref="AB271:AB334" si="32">I271</f>
        <v>0</v>
      </c>
      <c r="AC271" s="42">
        <f t="shared" ref="AC271:AC334" si="33">K271/60</f>
        <v>0</v>
      </c>
    </row>
    <row r="272" spans="1:29" ht="15" customHeight="1" thickTop="1" thickBot="1" x14ac:dyDescent="0.3">
      <c r="A272" s="5">
        <f t="shared" si="31"/>
        <v>43723</v>
      </c>
      <c r="B272" s="57">
        <f t="shared" ref="B272:B335" si="34">WEEKDAY(A272,2)</f>
        <v>7</v>
      </c>
      <c r="C272" s="58">
        <f>ROW()</f>
        <v>272</v>
      </c>
      <c r="D272" s="189"/>
      <c r="E272" s="89">
        <f t="shared" ref="E272:E335" si="35">WEEKNUM($A272,2)</f>
        <v>37</v>
      </c>
      <c r="F272" s="70">
        <f t="shared" ref="F272:F335" si="36">DAY($A272)</f>
        <v>15</v>
      </c>
      <c r="G272" s="71">
        <f t="shared" ref="G272:G335" si="37">$A272</f>
        <v>43723</v>
      </c>
      <c r="H272" s="72" t="s">
        <v>34</v>
      </c>
      <c r="I272" s="73"/>
      <c r="J272" s="74" t="s">
        <v>23</v>
      </c>
      <c r="K272" s="75"/>
      <c r="L272" s="76" t="s">
        <v>21</v>
      </c>
      <c r="M272" s="185"/>
      <c r="N272" s="67"/>
      <c r="O272" s="83"/>
      <c r="P272" s="97"/>
      <c r="Q272" s="97"/>
      <c r="R272" s="97"/>
      <c r="S272" s="97"/>
      <c r="T272" s="182"/>
      <c r="U272" s="182"/>
      <c r="V272" s="182"/>
      <c r="W272" s="182"/>
      <c r="X272" s="182"/>
      <c r="Y272" s="182"/>
      <c r="Z272" s="182"/>
      <c r="AA272" s="42">
        <f t="shared" ref="AA272:AA335" si="38">AB272+AC272</f>
        <v>0</v>
      </c>
      <c r="AB272" s="42">
        <f t="shared" si="32"/>
        <v>0</v>
      </c>
      <c r="AC272" s="42">
        <f t="shared" si="33"/>
        <v>0</v>
      </c>
    </row>
    <row r="273" spans="1:29" ht="15" customHeight="1" thickTop="1" thickBot="1" x14ac:dyDescent="0.3">
      <c r="A273" s="5">
        <f t="shared" ref="A273:A336" si="39">A272+1</f>
        <v>43724</v>
      </c>
      <c r="B273" s="57">
        <f t="shared" si="34"/>
        <v>1</v>
      </c>
      <c r="C273" s="58">
        <f>ROW()</f>
        <v>273</v>
      </c>
      <c r="D273" s="189"/>
      <c r="E273" s="59">
        <f t="shared" si="35"/>
        <v>38</v>
      </c>
      <c r="F273" s="70">
        <f t="shared" si="36"/>
        <v>16</v>
      </c>
      <c r="G273" s="71">
        <f t="shared" si="37"/>
        <v>43724</v>
      </c>
      <c r="H273" s="72"/>
      <c r="I273" s="73"/>
      <c r="J273" s="74" t="s">
        <v>23</v>
      </c>
      <c r="K273" s="75"/>
      <c r="L273" s="76" t="s">
        <v>21</v>
      </c>
      <c r="M273" s="183">
        <f>COUNTIF(L273:L279,"SI")</f>
        <v>0</v>
      </c>
      <c r="N273" s="67"/>
      <c r="O273" s="83"/>
      <c r="P273" s="97"/>
      <c r="Q273" s="97"/>
      <c r="R273" s="97"/>
      <c r="S273" s="97"/>
      <c r="T273" s="182"/>
      <c r="U273" s="182"/>
      <c r="V273" s="182"/>
      <c r="W273" s="182"/>
      <c r="X273" s="182"/>
      <c r="Y273" s="182"/>
      <c r="Z273" s="182"/>
      <c r="AA273" s="42">
        <f t="shared" si="38"/>
        <v>0</v>
      </c>
      <c r="AB273" s="42">
        <f t="shared" si="32"/>
        <v>0</v>
      </c>
      <c r="AC273" s="42">
        <f t="shared" si="33"/>
        <v>0</v>
      </c>
    </row>
    <row r="274" spans="1:29" ht="15" customHeight="1" thickTop="1" thickBot="1" x14ac:dyDescent="0.3">
      <c r="A274" s="5">
        <f t="shared" si="39"/>
        <v>43725</v>
      </c>
      <c r="B274" s="57">
        <f t="shared" si="34"/>
        <v>2</v>
      </c>
      <c r="C274" s="58">
        <f>ROW()</f>
        <v>274</v>
      </c>
      <c r="D274" s="189"/>
      <c r="E274" s="59">
        <f t="shared" si="35"/>
        <v>38</v>
      </c>
      <c r="F274" s="70">
        <f t="shared" si="36"/>
        <v>17</v>
      </c>
      <c r="G274" s="71">
        <f t="shared" si="37"/>
        <v>43725</v>
      </c>
      <c r="H274" s="72"/>
      <c r="I274" s="73"/>
      <c r="J274" s="74" t="s">
        <v>23</v>
      </c>
      <c r="K274" s="75"/>
      <c r="L274" s="76" t="s">
        <v>21</v>
      </c>
      <c r="M274" s="185"/>
      <c r="N274" s="67"/>
      <c r="O274" s="83"/>
      <c r="P274" s="97"/>
      <c r="Q274" s="97"/>
      <c r="R274" s="97"/>
      <c r="S274" s="97"/>
      <c r="T274" s="182">
        <f>COUNTIF(H274:H280,"")</f>
        <v>5</v>
      </c>
      <c r="U274" s="182">
        <f>T274*7</f>
        <v>35</v>
      </c>
      <c r="V274" s="182">
        <f>$V$11*T274</f>
        <v>42</v>
      </c>
      <c r="W274" s="182">
        <f>V274-INT(V274)</f>
        <v>0</v>
      </c>
      <c r="X274" s="182">
        <f>SUM(AA274:AA280)</f>
        <v>0</v>
      </c>
      <c r="Y274" s="182">
        <f>X274-INT(X274)</f>
        <v>0</v>
      </c>
      <c r="Z274" s="182" t="str">
        <f>IF(X274&lt;V274,IF(X274&gt;U274,"SI","NO"),"NO")</f>
        <v>NO</v>
      </c>
      <c r="AA274" s="42">
        <f t="shared" si="38"/>
        <v>0</v>
      </c>
      <c r="AB274" s="42">
        <f t="shared" si="32"/>
        <v>0</v>
      </c>
      <c r="AC274" s="42">
        <f t="shared" si="33"/>
        <v>0</v>
      </c>
    </row>
    <row r="275" spans="1:29" ht="15" customHeight="1" thickTop="1" thickBot="1" x14ac:dyDescent="0.3">
      <c r="A275" s="5">
        <f t="shared" si="39"/>
        <v>43726</v>
      </c>
      <c r="B275" s="57">
        <f t="shared" si="34"/>
        <v>3</v>
      </c>
      <c r="C275" s="58">
        <f>ROW()</f>
        <v>275</v>
      </c>
      <c r="D275" s="189"/>
      <c r="E275" s="59">
        <f t="shared" si="35"/>
        <v>38</v>
      </c>
      <c r="F275" s="70">
        <f t="shared" si="36"/>
        <v>18</v>
      </c>
      <c r="G275" s="71">
        <f t="shared" si="37"/>
        <v>43726</v>
      </c>
      <c r="H275" s="72"/>
      <c r="I275" s="73"/>
      <c r="J275" s="74" t="s">
        <v>23</v>
      </c>
      <c r="K275" s="75"/>
      <c r="L275" s="76" t="s">
        <v>21</v>
      </c>
      <c r="M275" s="185"/>
      <c r="N275" s="67"/>
      <c r="O275" s="83"/>
      <c r="P275" s="97"/>
      <c r="Q275" s="97"/>
      <c r="R275" s="97"/>
      <c r="S275" s="97"/>
      <c r="T275" s="182"/>
      <c r="U275" s="182"/>
      <c r="V275" s="182"/>
      <c r="W275" s="182"/>
      <c r="X275" s="182"/>
      <c r="Y275" s="182"/>
      <c r="Z275" s="182"/>
      <c r="AA275" s="42">
        <f t="shared" si="38"/>
        <v>0</v>
      </c>
      <c r="AB275" s="42">
        <f t="shared" si="32"/>
        <v>0</v>
      </c>
      <c r="AC275" s="42">
        <f t="shared" si="33"/>
        <v>0</v>
      </c>
    </row>
    <row r="276" spans="1:29" ht="15" customHeight="1" thickTop="1" thickBot="1" x14ac:dyDescent="0.3">
      <c r="A276" s="5">
        <f t="shared" si="39"/>
        <v>43727</v>
      </c>
      <c r="B276" s="57">
        <f t="shared" si="34"/>
        <v>4</v>
      </c>
      <c r="C276" s="58">
        <f>ROW()</f>
        <v>276</v>
      </c>
      <c r="D276" s="189"/>
      <c r="E276" s="59">
        <f t="shared" si="35"/>
        <v>38</v>
      </c>
      <c r="F276" s="70">
        <f t="shared" si="36"/>
        <v>19</v>
      </c>
      <c r="G276" s="71">
        <f t="shared" si="37"/>
        <v>43727</v>
      </c>
      <c r="H276" s="72"/>
      <c r="I276" s="73"/>
      <c r="J276" s="74" t="s">
        <v>23</v>
      </c>
      <c r="K276" s="75"/>
      <c r="L276" s="76" t="s">
        <v>21</v>
      </c>
      <c r="M276" s="185"/>
      <c r="N276" s="67"/>
      <c r="O276" s="83"/>
      <c r="P276" s="97"/>
      <c r="Q276" s="97"/>
      <c r="R276" s="97"/>
      <c r="S276" s="97"/>
      <c r="T276" s="182"/>
      <c r="U276" s="182"/>
      <c r="V276" s="182"/>
      <c r="W276" s="182"/>
      <c r="X276" s="182"/>
      <c r="Y276" s="182"/>
      <c r="Z276" s="182"/>
      <c r="AA276" s="42">
        <f t="shared" si="38"/>
        <v>0</v>
      </c>
      <c r="AB276" s="42">
        <f t="shared" si="32"/>
        <v>0</v>
      </c>
      <c r="AC276" s="42">
        <f t="shared" si="33"/>
        <v>0</v>
      </c>
    </row>
    <row r="277" spans="1:29" ht="15" customHeight="1" thickTop="1" thickBot="1" x14ac:dyDescent="0.3">
      <c r="A277" s="5">
        <f t="shared" si="39"/>
        <v>43728</v>
      </c>
      <c r="B277" s="57">
        <f t="shared" si="34"/>
        <v>5</v>
      </c>
      <c r="C277" s="58">
        <f>ROW()</f>
        <v>277</v>
      </c>
      <c r="D277" s="189"/>
      <c r="E277" s="59">
        <f t="shared" si="35"/>
        <v>38</v>
      </c>
      <c r="F277" s="70">
        <f t="shared" si="36"/>
        <v>20</v>
      </c>
      <c r="G277" s="71">
        <f t="shared" si="37"/>
        <v>43728</v>
      </c>
      <c r="H277" s="78"/>
      <c r="I277" s="79"/>
      <c r="J277" s="80" t="s">
        <v>23</v>
      </c>
      <c r="K277" s="81"/>
      <c r="L277" s="82" t="s">
        <v>21</v>
      </c>
      <c r="M277" s="185"/>
      <c r="N277" s="67"/>
      <c r="O277" s="83"/>
      <c r="P277" s="97"/>
      <c r="Q277" s="97"/>
      <c r="R277" s="97"/>
      <c r="S277" s="97"/>
      <c r="T277" s="182"/>
      <c r="U277" s="182"/>
      <c r="V277" s="182"/>
      <c r="W277" s="182"/>
      <c r="X277" s="182"/>
      <c r="Y277" s="182"/>
      <c r="Z277" s="182"/>
      <c r="AA277" s="42">
        <f t="shared" si="38"/>
        <v>0</v>
      </c>
      <c r="AB277" s="42">
        <f t="shared" si="32"/>
        <v>0</v>
      </c>
      <c r="AC277" s="42">
        <f t="shared" si="33"/>
        <v>0</v>
      </c>
    </row>
    <row r="278" spans="1:29" ht="15" customHeight="1" thickTop="1" thickBot="1" x14ac:dyDescent="0.3">
      <c r="A278" s="5">
        <f t="shared" si="39"/>
        <v>43729</v>
      </c>
      <c r="B278" s="57">
        <f t="shared" si="34"/>
        <v>6</v>
      </c>
      <c r="C278" s="58">
        <f>ROW()</f>
        <v>278</v>
      </c>
      <c r="D278" s="189"/>
      <c r="E278" s="59">
        <f t="shared" si="35"/>
        <v>38</v>
      </c>
      <c r="F278" s="70">
        <f t="shared" si="36"/>
        <v>21</v>
      </c>
      <c r="G278" s="71">
        <f t="shared" si="37"/>
        <v>43729</v>
      </c>
      <c r="H278" s="84" t="s">
        <v>34</v>
      </c>
      <c r="I278" s="85"/>
      <c r="J278" s="86" t="s">
        <v>23</v>
      </c>
      <c r="K278" s="87"/>
      <c r="L278" s="88" t="s">
        <v>21</v>
      </c>
      <c r="M278" s="185"/>
      <c r="N278" s="67"/>
      <c r="O278" s="83"/>
      <c r="P278" s="97"/>
      <c r="Q278" s="97"/>
      <c r="R278" s="97"/>
      <c r="S278" s="97"/>
      <c r="T278" s="182"/>
      <c r="U278" s="182"/>
      <c r="V278" s="182"/>
      <c r="W278" s="182"/>
      <c r="X278" s="182"/>
      <c r="Y278" s="182"/>
      <c r="Z278" s="182"/>
      <c r="AA278" s="42">
        <f t="shared" si="38"/>
        <v>0</v>
      </c>
      <c r="AB278" s="42">
        <f t="shared" si="32"/>
        <v>0</v>
      </c>
      <c r="AC278" s="42">
        <f t="shared" si="33"/>
        <v>0</v>
      </c>
    </row>
    <row r="279" spans="1:29" ht="15" customHeight="1" thickTop="1" thickBot="1" x14ac:dyDescent="0.3">
      <c r="A279" s="5">
        <f t="shared" si="39"/>
        <v>43730</v>
      </c>
      <c r="B279" s="57">
        <f t="shared" si="34"/>
        <v>7</v>
      </c>
      <c r="C279" s="58">
        <f>ROW()</f>
        <v>279</v>
      </c>
      <c r="D279" s="189"/>
      <c r="E279" s="89">
        <f t="shared" si="35"/>
        <v>38</v>
      </c>
      <c r="F279" s="70">
        <f t="shared" si="36"/>
        <v>22</v>
      </c>
      <c r="G279" s="71">
        <f t="shared" si="37"/>
        <v>43730</v>
      </c>
      <c r="H279" s="72" t="s">
        <v>34</v>
      </c>
      <c r="I279" s="73"/>
      <c r="J279" s="74" t="s">
        <v>23</v>
      </c>
      <c r="K279" s="75"/>
      <c r="L279" s="76" t="s">
        <v>21</v>
      </c>
      <c r="M279" s="185"/>
      <c r="N279" s="67"/>
      <c r="O279" s="83"/>
      <c r="P279" s="97"/>
      <c r="Q279" s="97"/>
      <c r="R279" s="97"/>
      <c r="S279" s="97"/>
      <c r="T279" s="182"/>
      <c r="U279" s="182"/>
      <c r="V279" s="182"/>
      <c r="W279" s="182"/>
      <c r="X279" s="182"/>
      <c r="Y279" s="182"/>
      <c r="Z279" s="182"/>
      <c r="AA279" s="42">
        <f t="shared" si="38"/>
        <v>0</v>
      </c>
      <c r="AB279" s="42">
        <f t="shared" si="32"/>
        <v>0</v>
      </c>
      <c r="AC279" s="42">
        <f t="shared" si="33"/>
        <v>0</v>
      </c>
    </row>
    <row r="280" spans="1:29" ht="15" customHeight="1" thickTop="1" thickBot="1" x14ac:dyDescent="0.3">
      <c r="A280" s="5">
        <f t="shared" si="39"/>
        <v>43731</v>
      </c>
      <c r="B280" s="57">
        <f t="shared" si="34"/>
        <v>1</v>
      </c>
      <c r="C280" s="58">
        <f>ROW()</f>
        <v>280</v>
      </c>
      <c r="D280" s="189"/>
      <c r="E280" s="59">
        <f t="shared" si="35"/>
        <v>39</v>
      </c>
      <c r="F280" s="70">
        <f t="shared" si="36"/>
        <v>23</v>
      </c>
      <c r="G280" s="71">
        <f t="shared" si="37"/>
        <v>43731</v>
      </c>
      <c r="H280" s="72"/>
      <c r="I280" s="73"/>
      <c r="J280" s="74" t="s">
        <v>23</v>
      </c>
      <c r="K280" s="75"/>
      <c r="L280" s="76" t="s">
        <v>21</v>
      </c>
      <c r="M280" s="183">
        <f>COUNTIF(L280:L286,"SI")</f>
        <v>0</v>
      </c>
      <c r="N280" s="67"/>
      <c r="O280" s="83"/>
      <c r="P280" s="97"/>
      <c r="Q280" s="97"/>
      <c r="R280" s="97"/>
      <c r="S280" s="97"/>
      <c r="T280" s="182"/>
      <c r="U280" s="182"/>
      <c r="V280" s="182"/>
      <c r="W280" s="182"/>
      <c r="X280" s="182"/>
      <c r="Y280" s="182"/>
      <c r="Z280" s="182"/>
      <c r="AA280" s="42">
        <f t="shared" si="38"/>
        <v>0</v>
      </c>
      <c r="AB280" s="42">
        <f t="shared" si="32"/>
        <v>0</v>
      </c>
      <c r="AC280" s="42">
        <f t="shared" si="33"/>
        <v>0</v>
      </c>
    </row>
    <row r="281" spans="1:29" ht="15" customHeight="1" thickTop="1" thickBot="1" x14ac:dyDescent="0.3">
      <c r="A281" s="5">
        <f t="shared" si="39"/>
        <v>43732</v>
      </c>
      <c r="B281" s="57">
        <f t="shared" si="34"/>
        <v>2</v>
      </c>
      <c r="C281" s="58">
        <f>ROW()</f>
        <v>281</v>
      </c>
      <c r="D281" s="189"/>
      <c r="E281" s="59">
        <f t="shared" si="35"/>
        <v>39</v>
      </c>
      <c r="F281" s="70">
        <f t="shared" si="36"/>
        <v>24</v>
      </c>
      <c r="G281" s="71">
        <f t="shared" si="37"/>
        <v>43732</v>
      </c>
      <c r="H281" s="72"/>
      <c r="I281" s="73"/>
      <c r="J281" s="74" t="s">
        <v>23</v>
      </c>
      <c r="K281" s="75"/>
      <c r="L281" s="76" t="s">
        <v>21</v>
      </c>
      <c r="M281" s="185"/>
      <c r="N281" s="67"/>
      <c r="O281" s="83"/>
      <c r="P281" s="97"/>
      <c r="Q281" s="97"/>
      <c r="R281" s="97"/>
      <c r="S281" s="97"/>
      <c r="T281" s="182">
        <f>COUNTIF(H281:H287,"")</f>
        <v>5</v>
      </c>
      <c r="U281" s="182">
        <f>T281*7</f>
        <v>35</v>
      </c>
      <c r="V281" s="182">
        <f>$V$11*T281</f>
        <v>42</v>
      </c>
      <c r="W281" s="182">
        <f>V281-INT(V281)</f>
        <v>0</v>
      </c>
      <c r="X281" s="182">
        <f>SUM(AA281:AA287)</f>
        <v>0</v>
      </c>
      <c r="Y281" s="182">
        <f>X281-INT(X281)</f>
        <v>0</v>
      </c>
      <c r="Z281" s="182" t="str">
        <f>IF(X281&lt;V281,IF(X281&gt;U281,"SI","NO"),"NO")</f>
        <v>NO</v>
      </c>
      <c r="AA281" s="42">
        <f t="shared" si="38"/>
        <v>0</v>
      </c>
      <c r="AB281" s="42">
        <f t="shared" si="32"/>
        <v>0</v>
      </c>
      <c r="AC281" s="42">
        <f t="shared" si="33"/>
        <v>0</v>
      </c>
    </row>
    <row r="282" spans="1:29" ht="15" customHeight="1" thickTop="1" thickBot="1" x14ac:dyDescent="0.3">
      <c r="A282" s="5">
        <f t="shared" si="39"/>
        <v>43733</v>
      </c>
      <c r="B282" s="57">
        <f t="shared" si="34"/>
        <v>3</v>
      </c>
      <c r="C282" s="58">
        <f>ROW()</f>
        <v>282</v>
      </c>
      <c r="D282" s="189"/>
      <c r="E282" s="59">
        <f t="shared" si="35"/>
        <v>39</v>
      </c>
      <c r="F282" s="70">
        <f t="shared" si="36"/>
        <v>25</v>
      </c>
      <c r="G282" s="71">
        <f t="shared" si="37"/>
        <v>43733</v>
      </c>
      <c r="H282" s="72"/>
      <c r="I282" s="73"/>
      <c r="J282" s="74" t="s">
        <v>23</v>
      </c>
      <c r="K282" s="75"/>
      <c r="L282" s="76" t="s">
        <v>21</v>
      </c>
      <c r="M282" s="185"/>
      <c r="N282" s="67"/>
      <c r="O282" s="83"/>
      <c r="P282" s="97"/>
      <c r="Q282" s="97"/>
      <c r="R282" s="97"/>
      <c r="S282" s="97"/>
      <c r="T282" s="182"/>
      <c r="U282" s="182"/>
      <c r="V282" s="182"/>
      <c r="W282" s="182"/>
      <c r="X282" s="182"/>
      <c r="Y282" s="182"/>
      <c r="Z282" s="182"/>
      <c r="AA282" s="42">
        <f t="shared" si="38"/>
        <v>0</v>
      </c>
      <c r="AB282" s="42">
        <f t="shared" si="32"/>
        <v>0</v>
      </c>
      <c r="AC282" s="42">
        <f t="shared" si="33"/>
        <v>0</v>
      </c>
    </row>
    <row r="283" spans="1:29" ht="15" customHeight="1" thickTop="1" thickBot="1" x14ac:dyDescent="0.3">
      <c r="A283" s="5">
        <f t="shared" si="39"/>
        <v>43734</v>
      </c>
      <c r="B283" s="57">
        <f t="shared" si="34"/>
        <v>4</v>
      </c>
      <c r="C283" s="58">
        <f>ROW()</f>
        <v>283</v>
      </c>
      <c r="D283" s="189"/>
      <c r="E283" s="59">
        <f t="shared" si="35"/>
        <v>39</v>
      </c>
      <c r="F283" s="70">
        <f t="shared" si="36"/>
        <v>26</v>
      </c>
      <c r="G283" s="71">
        <f t="shared" si="37"/>
        <v>43734</v>
      </c>
      <c r="H283" s="72"/>
      <c r="I283" s="73"/>
      <c r="J283" s="74" t="s">
        <v>23</v>
      </c>
      <c r="K283" s="75"/>
      <c r="L283" s="76" t="s">
        <v>21</v>
      </c>
      <c r="M283" s="185"/>
      <c r="N283" s="67"/>
      <c r="O283" s="83"/>
      <c r="P283" s="97"/>
      <c r="Q283" s="97"/>
      <c r="R283" s="97"/>
      <c r="S283" s="97"/>
      <c r="T283" s="182"/>
      <c r="U283" s="182"/>
      <c r="V283" s="182"/>
      <c r="W283" s="182"/>
      <c r="X283" s="182"/>
      <c r="Y283" s="182"/>
      <c r="Z283" s="182"/>
      <c r="AA283" s="42">
        <f t="shared" si="38"/>
        <v>0</v>
      </c>
      <c r="AB283" s="42">
        <f t="shared" si="32"/>
        <v>0</v>
      </c>
      <c r="AC283" s="42">
        <f t="shared" si="33"/>
        <v>0</v>
      </c>
    </row>
    <row r="284" spans="1:29" ht="15" customHeight="1" thickTop="1" thickBot="1" x14ac:dyDescent="0.3">
      <c r="A284" s="5">
        <f t="shared" si="39"/>
        <v>43735</v>
      </c>
      <c r="B284" s="57">
        <f t="shared" si="34"/>
        <v>5</v>
      </c>
      <c r="C284" s="58">
        <f>ROW()</f>
        <v>284</v>
      </c>
      <c r="D284" s="189"/>
      <c r="E284" s="59">
        <f t="shared" si="35"/>
        <v>39</v>
      </c>
      <c r="F284" s="70">
        <f t="shared" si="36"/>
        <v>27</v>
      </c>
      <c r="G284" s="71">
        <f t="shared" si="37"/>
        <v>43735</v>
      </c>
      <c r="H284" s="78"/>
      <c r="I284" s="79"/>
      <c r="J284" s="80" t="s">
        <v>23</v>
      </c>
      <c r="K284" s="81"/>
      <c r="L284" s="82" t="s">
        <v>21</v>
      </c>
      <c r="M284" s="185"/>
      <c r="N284" s="67"/>
      <c r="O284" s="83"/>
      <c r="P284" s="97"/>
      <c r="Q284" s="97"/>
      <c r="R284" s="97"/>
      <c r="S284" s="97"/>
      <c r="T284" s="182"/>
      <c r="U284" s="182"/>
      <c r="V284" s="182"/>
      <c r="W284" s="182"/>
      <c r="X284" s="182"/>
      <c r="Y284" s="182"/>
      <c r="Z284" s="182"/>
      <c r="AA284" s="42">
        <f t="shared" si="38"/>
        <v>0</v>
      </c>
      <c r="AB284" s="42">
        <f t="shared" si="32"/>
        <v>0</v>
      </c>
      <c r="AC284" s="42">
        <f t="shared" si="33"/>
        <v>0</v>
      </c>
    </row>
    <row r="285" spans="1:29" ht="15" customHeight="1" thickTop="1" thickBot="1" x14ac:dyDescent="0.3">
      <c r="A285" s="5">
        <f t="shared" si="39"/>
        <v>43736</v>
      </c>
      <c r="B285" s="57">
        <f t="shared" si="34"/>
        <v>6</v>
      </c>
      <c r="C285" s="58">
        <f>ROW()</f>
        <v>285</v>
      </c>
      <c r="D285" s="189"/>
      <c r="E285" s="59">
        <f t="shared" si="35"/>
        <v>39</v>
      </c>
      <c r="F285" s="70">
        <f t="shared" si="36"/>
        <v>28</v>
      </c>
      <c r="G285" s="71">
        <f t="shared" si="37"/>
        <v>43736</v>
      </c>
      <c r="H285" s="84" t="s">
        <v>34</v>
      </c>
      <c r="I285" s="85"/>
      <c r="J285" s="86" t="s">
        <v>23</v>
      </c>
      <c r="K285" s="87"/>
      <c r="L285" s="88" t="s">
        <v>21</v>
      </c>
      <c r="M285" s="185"/>
      <c r="N285" s="67"/>
      <c r="O285" s="83"/>
      <c r="P285" s="97"/>
      <c r="Q285" s="97"/>
      <c r="R285" s="97"/>
      <c r="S285" s="97"/>
      <c r="T285" s="182"/>
      <c r="U285" s="182"/>
      <c r="V285" s="182"/>
      <c r="W285" s="182"/>
      <c r="X285" s="182"/>
      <c r="Y285" s="182"/>
      <c r="Z285" s="182"/>
      <c r="AA285" s="42">
        <f t="shared" si="38"/>
        <v>0</v>
      </c>
      <c r="AB285" s="42">
        <f t="shared" si="32"/>
        <v>0</v>
      </c>
      <c r="AC285" s="42">
        <f t="shared" si="33"/>
        <v>0</v>
      </c>
    </row>
    <row r="286" spans="1:29" ht="15" customHeight="1" thickTop="1" thickBot="1" x14ac:dyDescent="0.3">
      <c r="A286" s="5">
        <f t="shared" si="39"/>
        <v>43737</v>
      </c>
      <c r="B286" s="57">
        <f t="shared" si="34"/>
        <v>7</v>
      </c>
      <c r="C286" s="58">
        <f>ROW()</f>
        <v>286</v>
      </c>
      <c r="D286" s="189"/>
      <c r="E286" s="89">
        <f t="shared" si="35"/>
        <v>39</v>
      </c>
      <c r="F286" s="70">
        <f t="shared" si="36"/>
        <v>29</v>
      </c>
      <c r="G286" s="71">
        <f t="shared" si="37"/>
        <v>43737</v>
      </c>
      <c r="H286" s="72" t="s">
        <v>34</v>
      </c>
      <c r="I286" s="73"/>
      <c r="J286" s="74" t="s">
        <v>23</v>
      </c>
      <c r="K286" s="75"/>
      <c r="L286" s="76" t="s">
        <v>21</v>
      </c>
      <c r="M286" s="185"/>
      <c r="N286" s="67"/>
      <c r="O286" s="83"/>
      <c r="P286" s="97"/>
      <c r="Q286" s="97"/>
      <c r="R286" s="97"/>
      <c r="S286" s="97"/>
      <c r="T286" s="182"/>
      <c r="U286" s="182"/>
      <c r="V286" s="182"/>
      <c r="W286" s="182"/>
      <c r="X286" s="182"/>
      <c r="Y286" s="182"/>
      <c r="Z286" s="182"/>
      <c r="AA286" s="42">
        <f t="shared" si="38"/>
        <v>0</v>
      </c>
      <c r="AB286" s="42">
        <f t="shared" si="32"/>
        <v>0</v>
      </c>
      <c r="AC286" s="42">
        <f t="shared" si="33"/>
        <v>0</v>
      </c>
    </row>
    <row r="287" spans="1:29" ht="15" customHeight="1" thickTop="1" thickBot="1" x14ac:dyDescent="0.3">
      <c r="A287" s="5">
        <f t="shared" si="39"/>
        <v>43738</v>
      </c>
      <c r="B287" s="57">
        <f t="shared" si="34"/>
        <v>1</v>
      </c>
      <c r="C287" s="58">
        <f>ROW()</f>
        <v>287</v>
      </c>
      <c r="D287" s="189"/>
      <c r="E287" s="59">
        <f t="shared" si="35"/>
        <v>40</v>
      </c>
      <c r="F287" s="70">
        <f t="shared" si="36"/>
        <v>30</v>
      </c>
      <c r="G287" s="71">
        <f t="shared" si="37"/>
        <v>43738</v>
      </c>
      <c r="H287" s="72"/>
      <c r="I287" s="73"/>
      <c r="J287" s="74" t="s">
        <v>23</v>
      </c>
      <c r="K287" s="75"/>
      <c r="L287" s="76" t="s">
        <v>21</v>
      </c>
      <c r="M287" s="183">
        <f>COUNTIF(L287:L293,"SI")</f>
        <v>0</v>
      </c>
      <c r="N287" s="67"/>
      <c r="O287" s="83"/>
      <c r="P287" s="97"/>
      <c r="Q287" s="97"/>
      <c r="R287" s="97"/>
      <c r="S287" s="97"/>
      <c r="T287" s="182"/>
      <c r="U287" s="182"/>
      <c r="V287" s="182"/>
      <c r="W287" s="182"/>
      <c r="X287" s="182"/>
      <c r="Y287" s="182"/>
      <c r="Z287" s="182"/>
      <c r="AA287" s="42">
        <f t="shared" si="38"/>
        <v>0</v>
      </c>
      <c r="AB287" s="42">
        <f t="shared" si="32"/>
        <v>0</v>
      </c>
      <c r="AC287" s="42">
        <f t="shared" si="33"/>
        <v>0</v>
      </c>
    </row>
    <row r="288" spans="1:29" ht="15" customHeight="1" thickTop="1" thickBot="1" x14ac:dyDescent="0.3">
      <c r="A288" s="5">
        <f t="shared" si="39"/>
        <v>43739</v>
      </c>
      <c r="B288" s="57">
        <f t="shared" si="34"/>
        <v>2</v>
      </c>
      <c r="C288" s="58">
        <f>ROW()</f>
        <v>288</v>
      </c>
      <c r="D288" s="186" t="s">
        <v>73</v>
      </c>
      <c r="E288" s="59">
        <f t="shared" si="35"/>
        <v>40</v>
      </c>
      <c r="F288" s="70">
        <f t="shared" si="36"/>
        <v>1</v>
      </c>
      <c r="G288" s="71">
        <f t="shared" si="37"/>
        <v>43739</v>
      </c>
      <c r="H288" s="72"/>
      <c r="I288" s="73"/>
      <c r="J288" s="74" t="s">
        <v>23</v>
      </c>
      <c r="K288" s="75"/>
      <c r="L288" s="76" t="s">
        <v>21</v>
      </c>
      <c r="M288" s="185"/>
      <c r="N288" s="67"/>
      <c r="O288" s="83"/>
      <c r="P288" s="97"/>
      <c r="Q288" s="97"/>
      <c r="R288" s="97"/>
      <c r="S288" s="97"/>
      <c r="T288" s="182">
        <f>COUNTIF(H288:H294,"")</f>
        <v>5</v>
      </c>
      <c r="U288" s="182">
        <f>T288*7</f>
        <v>35</v>
      </c>
      <c r="V288" s="182">
        <f>$V$11*T288</f>
        <v>42</v>
      </c>
      <c r="W288" s="182">
        <f>V288-INT(V288)</f>
        <v>0</v>
      </c>
      <c r="X288" s="182">
        <f>SUM(AA288:AA294)</f>
        <v>0</v>
      </c>
      <c r="Y288" s="182">
        <f>X288-INT(X288)</f>
        <v>0</v>
      </c>
      <c r="Z288" s="182" t="str">
        <f>IF(X288&lt;V288,IF(X288&gt;U288,"SI","NO"),"NO")</f>
        <v>NO</v>
      </c>
      <c r="AA288" s="42">
        <f t="shared" si="38"/>
        <v>0</v>
      </c>
      <c r="AB288" s="42">
        <f t="shared" si="32"/>
        <v>0</v>
      </c>
      <c r="AC288" s="42">
        <f t="shared" si="33"/>
        <v>0</v>
      </c>
    </row>
    <row r="289" spans="1:29" ht="15" customHeight="1" thickTop="1" thickBot="1" x14ac:dyDescent="0.3">
      <c r="A289" s="5">
        <f t="shared" si="39"/>
        <v>43740</v>
      </c>
      <c r="B289" s="57">
        <f t="shared" si="34"/>
        <v>3</v>
      </c>
      <c r="C289" s="58">
        <f>ROW()</f>
        <v>289</v>
      </c>
      <c r="D289" s="186"/>
      <c r="E289" s="59">
        <f t="shared" si="35"/>
        <v>40</v>
      </c>
      <c r="F289" s="70">
        <f t="shared" si="36"/>
        <v>2</v>
      </c>
      <c r="G289" s="71">
        <f t="shared" si="37"/>
        <v>43740</v>
      </c>
      <c r="H289" s="72"/>
      <c r="I289" s="73"/>
      <c r="J289" s="74" t="s">
        <v>23</v>
      </c>
      <c r="K289" s="75"/>
      <c r="L289" s="76" t="s">
        <v>21</v>
      </c>
      <c r="M289" s="185"/>
      <c r="N289" s="67"/>
      <c r="O289" s="83"/>
      <c r="P289" s="97"/>
      <c r="Q289" s="97"/>
      <c r="R289" s="97"/>
      <c r="S289" s="97"/>
      <c r="T289" s="182"/>
      <c r="U289" s="182"/>
      <c r="V289" s="182"/>
      <c r="W289" s="182"/>
      <c r="X289" s="182"/>
      <c r="Y289" s="182"/>
      <c r="Z289" s="182"/>
      <c r="AA289" s="42">
        <f t="shared" si="38"/>
        <v>0</v>
      </c>
      <c r="AB289" s="42">
        <f t="shared" si="32"/>
        <v>0</v>
      </c>
      <c r="AC289" s="42">
        <f t="shared" si="33"/>
        <v>0</v>
      </c>
    </row>
    <row r="290" spans="1:29" ht="15" customHeight="1" thickTop="1" thickBot="1" x14ac:dyDescent="0.3">
      <c r="A290" s="5">
        <f t="shared" si="39"/>
        <v>43741</v>
      </c>
      <c r="B290" s="57">
        <f t="shared" si="34"/>
        <v>4</v>
      </c>
      <c r="C290" s="58">
        <f>ROW()</f>
        <v>290</v>
      </c>
      <c r="D290" s="186"/>
      <c r="E290" s="59">
        <f t="shared" si="35"/>
        <v>40</v>
      </c>
      <c r="F290" s="70">
        <f t="shared" si="36"/>
        <v>3</v>
      </c>
      <c r="G290" s="71">
        <f t="shared" si="37"/>
        <v>43741</v>
      </c>
      <c r="H290" s="72"/>
      <c r="I290" s="73"/>
      <c r="J290" s="74" t="s">
        <v>23</v>
      </c>
      <c r="K290" s="75"/>
      <c r="L290" s="76" t="s">
        <v>21</v>
      </c>
      <c r="M290" s="185"/>
      <c r="N290" s="67"/>
      <c r="O290" s="83"/>
      <c r="P290" s="97"/>
      <c r="Q290" s="97"/>
      <c r="R290" s="97"/>
      <c r="S290" s="97"/>
      <c r="T290" s="182"/>
      <c r="U290" s="182"/>
      <c r="V290" s="182"/>
      <c r="W290" s="182"/>
      <c r="X290" s="182"/>
      <c r="Y290" s="182"/>
      <c r="Z290" s="182"/>
      <c r="AA290" s="42">
        <f t="shared" si="38"/>
        <v>0</v>
      </c>
      <c r="AB290" s="42">
        <f t="shared" si="32"/>
        <v>0</v>
      </c>
      <c r="AC290" s="42">
        <f t="shared" si="33"/>
        <v>0</v>
      </c>
    </row>
    <row r="291" spans="1:29" ht="15" customHeight="1" thickTop="1" thickBot="1" x14ac:dyDescent="0.3">
      <c r="A291" s="5">
        <f t="shared" si="39"/>
        <v>43742</v>
      </c>
      <c r="B291" s="57">
        <f t="shared" si="34"/>
        <v>5</v>
      </c>
      <c r="C291" s="58">
        <f>ROW()</f>
        <v>291</v>
      </c>
      <c r="D291" s="186"/>
      <c r="E291" s="59">
        <f t="shared" si="35"/>
        <v>40</v>
      </c>
      <c r="F291" s="70">
        <f t="shared" si="36"/>
        <v>4</v>
      </c>
      <c r="G291" s="71">
        <f t="shared" si="37"/>
        <v>43742</v>
      </c>
      <c r="H291" s="78"/>
      <c r="I291" s="79"/>
      <c r="J291" s="80" t="s">
        <v>23</v>
      </c>
      <c r="K291" s="81"/>
      <c r="L291" s="82" t="s">
        <v>21</v>
      </c>
      <c r="M291" s="185"/>
      <c r="N291" s="67"/>
      <c r="O291" s="83"/>
      <c r="P291" s="97"/>
      <c r="Q291" s="97"/>
      <c r="R291" s="97"/>
      <c r="S291" s="97"/>
      <c r="T291" s="182"/>
      <c r="U291" s="182"/>
      <c r="V291" s="182"/>
      <c r="W291" s="182"/>
      <c r="X291" s="182"/>
      <c r="Y291" s="182"/>
      <c r="Z291" s="182"/>
      <c r="AA291" s="42">
        <f t="shared" si="38"/>
        <v>0</v>
      </c>
      <c r="AB291" s="42">
        <f t="shared" si="32"/>
        <v>0</v>
      </c>
      <c r="AC291" s="42">
        <f t="shared" si="33"/>
        <v>0</v>
      </c>
    </row>
    <row r="292" spans="1:29" ht="15" customHeight="1" thickTop="1" thickBot="1" x14ac:dyDescent="0.3">
      <c r="A292" s="5">
        <f t="shared" si="39"/>
        <v>43743</v>
      </c>
      <c r="B292" s="57">
        <f t="shared" si="34"/>
        <v>6</v>
      </c>
      <c r="C292" s="58">
        <f>ROW()</f>
        <v>292</v>
      </c>
      <c r="D292" s="186"/>
      <c r="E292" s="59">
        <f t="shared" si="35"/>
        <v>40</v>
      </c>
      <c r="F292" s="70">
        <f t="shared" si="36"/>
        <v>5</v>
      </c>
      <c r="G292" s="71">
        <f t="shared" si="37"/>
        <v>43743</v>
      </c>
      <c r="H292" s="84" t="s">
        <v>34</v>
      </c>
      <c r="I292" s="85"/>
      <c r="J292" s="86" t="s">
        <v>23</v>
      </c>
      <c r="K292" s="87"/>
      <c r="L292" s="88" t="s">
        <v>21</v>
      </c>
      <c r="M292" s="185"/>
      <c r="N292" s="67"/>
      <c r="O292" s="83"/>
      <c r="P292" s="97"/>
      <c r="Q292" s="97"/>
      <c r="R292" s="97"/>
      <c r="S292" s="97"/>
      <c r="T292" s="182"/>
      <c r="U292" s="182"/>
      <c r="V292" s="182"/>
      <c r="W292" s="182"/>
      <c r="X292" s="182"/>
      <c r="Y292" s="182"/>
      <c r="Z292" s="182"/>
      <c r="AA292" s="42">
        <f t="shared" si="38"/>
        <v>0</v>
      </c>
      <c r="AB292" s="42">
        <f t="shared" si="32"/>
        <v>0</v>
      </c>
      <c r="AC292" s="42">
        <f t="shared" si="33"/>
        <v>0</v>
      </c>
    </row>
    <row r="293" spans="1:29" ht="15" customHeight="1" thickTop="1" thickBot="1" x14ac:dyDescent="0.3">
      <c r="A293" s="5">
        <f t="shared" si="39"/>
        <v>43744</v>
      </c>
      <c r="B293" s="57">
        <f t="shared" si="34"/>
        <v>7</v>
      </c>
      <c r="C293" s="58">
        <f>ROW()</f>
        <v>293</v>
      </c>
      <c r="D293" s="186"/>
      <c r="E293" s="89">
        <f t="shared" si="35"/>
        <v>40</v>
      </c>
      <c r="F293" s="70">
        <f t="shared" si="36"/>
        <v>6</v>
      </c>
      <c r="G293" s="71">
        <f t="shared" si="37"/>
        <v>43744</v>
      </c>
      <c r="H293" s="72" t="s">
        <v>34</v>
      </c>
      <c r="I293" s="73"/>
      <c r="J293" s="74" t="s">
        <v>23</v>
      </c>
      <c r="K293" s="75"/>
      <c r="L293" s="76" t="s">
        <v>21</v>
      </c>
      <c r="M293" s="185"/>
      <c r="N293" s="67"/>
      <c r="O293" s="83"/>
      <c r="P293" s="97"/>
      <c r="Q293" s="97"/>
      <c r="R293" s="97"/>
      <c r="S293" s="97"/>
      <c r="T293" s="182"/>
      <c r="U293" s="182"/>
      <c r="V293" s="182"/>
      <c r="W293" s="182"/>
      <c r="X293" s="182"/>
      <c r="Y293" s="182"/>
      <c r="Z293" s="182"/>
      <c r="AA293" s="42">
        <f t="shared" si="38"/>
        <v>0</v>
      </c>
      <c r="AB293" s="42">
        <f t="shared" si="32"/>
        <v>0</v>
      </c>
      <c r="AC293" s="42">
        <f t="shared" si="33"/>
        <v>0</v>
      </c>
    </row>
    <row r="294" spans="1:29" ht="15" customHeight="1" thickTop="1" thickBot="1" x14ac:dyDescent="0.3">
      <c r="A294" s="5">
        <f t="shared" si="39"/>
        <v>43745</v>
      </c>
      <c r="B294" s="57">
        <f t="shared" si="34"/>
        <v>1</v>
      </c>
      <c r="C294" s="58">
        <f>ROW()</f>
        <v>294</v>
      </c>
      <c r="D294" s="186"/>
      <c r="E294" s="59">
        <f t="shared" si="35"/>
        <v>41</v>
      </c>
      <c r="F294" s="70">
        <f t="shared" si="36"/>
        <v>7</v>
      </c>
      <c r="G294" s="71">
        <f t="shared" si="37"/>
        <v>43745</v>
      </c>
      <c r="H294" s="72"/>
      <c r="I294" s="73"/>
      <c r="J294" s="74" t="s">
        <v>23</v>
      </c>
      <c r="K294" s="75"/>
      <c r="L294" s="76" t="s">
        <v>21</v>
      </c>
      <c r="M294" s="183">
        <f>COUNTIF(L294:L300,"SI")</f>
        <v>0</v>
      </c>
      <c r="N294" s="67"/>
      <c r="O294" s="83"/>
      <c r="P294" s="97"/>
      <c r="Q294" s="97"/>
      <c r="R294" s="97"/>
      <c r="S294" s="97"/>
      <c r="T294" s="182"/>
      <c r="U294" s="182"/>
      <c r="V294" s="182"/>
      <c r="W294" s="182"/>
      <c r="X294" s="182"/>
      <c r="Y294" s="182"/>
      <c r="Z294" s="182"/>
      <c r="AA294" s="42">
        <f t="shared" si="38"/>
        <v>0</v>
      </c>
      <c r="AB294" s="42">
        <f t="shared" si="32"/>
        <v>0</v>
      </c>
      <c r="AC294" s="42">
        <f t="shared" si="33"/>
        <v>0</v>
      </c>
    </row>
    <row r="295" spans="1:29" ht="15" customHeight="1" thickTop="1" thickBot="1" x14ac:dyDescent="0.3">
      <c r="A295" s="5">
        <f t="shared" si="39"/>
        <v>43746</v>
      </c>
      <c r="B295" s="57">
        <f t="shared" si="34"/>
        <v>2</v>
      </c>
      <c r="C295" s="58">
        <f>ROW()</f>
        <v>295</v>
      </c>
      <c r="D295" s="186"/>
      <c r="E295" s="59">
        <f t="shared" si="35"/>
        <v>41</v>
      </c>
      <c r="F295" s="70">
        <f t="shared" si="36"/>
        <v>8</v>
      </c>
      <c r="G295" s="71">
        <f t="shared" si="37"/>
        <v>43746</v>
      </c>
      <c r="H295" s="72"/>
      <c r="I295" s="73"/>
      <c r="J295" s="74" t="s">
        <v>23</v>
      </c>
      <c r="K295" s="75"/>
      <c r="L295" s="76" t="s">
        <v>21</v>
      </c>
      <c r="M295" s="185"/>
      <c r="N295" s="67"/>
      <c r="O295" s="83"/>
      <c r="P295" s="97"/>
      <c r="Q295" s="97"/>
      <c r="R295" s="97"/>
      <c r="S295" s="97"/>
      <c r="T295" s="182">
        <f>COUNTIF(H295:H301,"")</f>
        <v>5</v>
      </c>
      <c r="U295" s="182">
        <f>T295*7</f>
        <v>35</v>
      </c>
      <c r="V295" s="182">
        <f>$V$11*T295</f>
        <v>42</v>
      </c>
      <c r="W295" s="182">
        <f>V295-INT(V295)</f>
        <v>0</v>
      </c>
      <c r="X295" s="182">
        <f>SUM(AA295:AA301)</f>
        <v>0</v>
      </c>
      <c r="Y295" s="182">
        <f>X295-INT(X295)</f>
        <v>0</v>
      </c>
      <c r="Z295" s="182" t="str">
        <f>IF(X295&lt;V295,IF(X295&gt;U295,"SI","NO"),"NO")</f>
        <v>NO</v>
      </c>
      <c r="AA295" s="42">
        <f t="shared" si="38"/>
        <v>0</v>
      </c>
      <c r="AB295" s="42">
        <f t="shared" si="32"/>
        <v>0</v>
      </c>
      <c r="AC295" s="42">
        <f t="shared" si="33"/>
        <v>0</v>
      </c>
    </row>
    <row r="296" spans="1:29" ht="15" customHeight="1" thickTop="1" thickBot="1" x14ac:dyDescent="0.3">
      <c r="A296" s="5">
        <f t="shared" si="39"/>
        <v>43747</v>
      </c>
      <c r="B296" s="57">
        <f t="shared" si="34"/>
        <v>3</v>
      </c>
      <c r="C296" s="58">
        <f>ROW()</f>
        <v>296</v>
      </c>
      <c r="D296" s="186"/>
      <c r="E296" s="59">
        <f t="shared" si="35"/>
        <v>41</v>
      </c>
      <c r="F296" s="70">
        <f t="shared" si="36"/>
        <v>9</v>
      </c>
      <c r="G296" s="71">
        <f t="shared" si="37"/>
        <v>43747</v>
      </c>
      <c r="H296" s="72"/>
      <c r="I296" s="73"/>
      <c r="J296" s="74" t="s">
        <v>23</v>
      </c>
      <c r="K296" s="75"/>
      <c r="L296" s="76" t="s">
        <v>21</v>
      </c>
      <c r="M296" s="185"/>
      <c r="N296" s="67"/>
      <c r="O296" s="83"/>
      <c r="P296" s="97"/>
      <c r="Q296" s="97"/>
      <c r="R296" s="97"/>
      <c r="S296" s="97"/>
      <c r="T296" s="182"/>
      <c r="U296" s="182"/>
      <c r="V296" s="182"/>
      <c r="W296" s="182"/>
      <c r="X296" s="182"/>
      <c r="Y296" s="182"/>
      <c r="Z296" s="182"/>
      <c r="AA296" s="42">
        <f t="shared" si="38"/>
        <v>0</v>
      </c>
      <c r="AB296" s="42">
        <f t="shared" si="32"/>
        <v>0</v>
      </c>
      <c r="AC296" s="42">
        <f t="shared" si="33"/>
        <v>0</v>
      </c>
    </row>
    <row r="297" spans="1:29" ht="15" customHeight="1" thickTop="1" thickBot="1" x14ac:dyDescent="0.3">
      <c r="A297" s="5">
        <f t="shared" si="39"/>
        <v>43748</v>
      </c>
      <c r="B297" s="57">
        <f t="shared" si="34"/>
        <v>4</v>
      </c>
      <c r="C297" s="58">
        <f>ROW()</f>
        <v>297</v>
      </c>
      <c r="D297" s="186"/>
      <c r="E297" s="59">
        <f t="shared" si="35"/>
        <v>41</v>
      </c>
      <c r="F297" s="70">
        <f t="shared" si="36"/>
        <v>10</v>
      </c>
      <c r="G297" s="71">
        <f t="shared" si="37"/>
        <v>43748</v>
      </c>
      <c r="H297" s="72"/>
      <c r="I297" s="73"/>
      <c r="J297" s="74" t="s">
        <v>23</v>
      </c>
      <c r="K297" s="75"/>
      <c r="L297" s="76" t="s">
        <v>21</v>
      </c>
      <c r="M297" s="185"/>
      <c r="N297" s="67"/>
      <c r="O297" s="83"/>
      <c r="P297" s="97"/>
      <c r="Q297" s="97"/>
      <c r="R297" s="97"/>
      <c r="S297" s="97"/>
      <c r="T297" s="182"/>
      <c r="U297" s="182"/>
      <c r="V297" s="182"/>
      <c r="W297" s="182"/>
      <c r="X297" s="182"/>
      <c r="Y297" s="182"/>
      <c r="Z297" s="182"/>
      <c r="AA297" s="42">
        <f t="shared" si="38"/>
        <v>0</v>
      </c>
      <c r="AB297" s="42">
        <f t="shared" si="32"/>
        <v>0</v>
      </c>
      <c r="AC297" s="42">
        <f t="shared" si="33"/>
        <v>0</v>
      </c>
    </row>
    <row r="298" spans="1:29" ht="15" customHeight="1" thickTop="1" thickBot="1" x14ac:dyDescent="0.3">
      <c r="A298" s="5">
        <f t="shared" si="39"/>
        <v>43749</v>
      </c>
      <c r="B298" s="57">
        <f t="shared" si="34"/>
        <v>5</v>
      </c>
      <c r="C298" s="58">
        <f>ROW()</f>
        <v>298</v>
      </c>
      <c r="D298" s="186"/>
      <c r="E298" s="59">
        <f t="shared" si="35"/>
        <v>41</v>
      </c>
      <c r="F298" s="70">
        <f t="shared" si="36"/>
        <v>11</v>
      </c>
      <c r="G298" s="71">
        <f t="shared" si="37"/>
        <v>43749</v>
      </c>
      <c r="H298" s="78"/>
      <c r="I298" s="79"/>
      <c r="J298" s="80" t="s">
        <v>23</v>
      </c>
      <c r="K298" s="81"/>
      <c r="L298" s="82" t="s">
        <v>21</v>
      </c>
      <c r="M298" s="185"/>
      <c r="N298" s="67"/>
      <c r="O298" s="83"/>
      <c r="P298" s="97"/>
      <c r="Q298" s="97"/>
      <c r="R298" s="97"/>
      <c r="S298" s="97"/>
      <c r="T298" s="182"/>
      <c r="U298" s="182"/>
      <c r="V298" s="182"/>
      <c r="W298" s="182"/>
      <c r="X298" s="182"/>
      <c r="Y298" s="182"/>
      <c r="Z298" s="182"/>
      <c r="AA298" s="42">
        <f t="shared" si="38"/>
        <v>0</v>
      </c>
      <c r="AB298" s="42">
        <f t="shared" si="32"/>
        <v>0</v>
      </c>
      <c r="AC298" s="42">
        <f t="shared" si="33"/>
        <v>0</v>
      </c>
    </row>
    <row r="299" spans="1:29" ht="15" customHeight="1" thickTop="1" thickBot="1" x14ac:dyDescent="0.3">
      <c r="A299" s="5">
        <f t="shared" si="39"/>
        <v>43750</v>
      </c>
      <c r="B299" s="57">
        <f t="shared" si="34"/>
        <v>6</v>
      </c>
      <c r="C299" s="58">
        <f>ROW()</f>
        <v>299</v>
      </c>
      <c r="D299" s="186"/>
      <c r="E299" s="59">
        <f t="shared" si="35"/>
        <v>41</v>
      </c>
      <c r="F299" s="70">
        <f t="shared" si="36"/>
        <v>12</v>
      </c>
      <c r="G299" s="71">
        <f t="shared" si="37"/>
        <v>43750</v>
      </c>
      <c r="H299" s="84" t="s">
        <v>34</v>
      </c>
      <c r="I299" s="85"/>
      <c r="J299" s="86" t="s">
        <v>23</v>
      </c>
      <c r="K299" s="87"/>
      <c r="L299" s="88" t="s">
        <v>21</v>
      </c>
      <c r="M299" s="185"/>
      <c r="N299" s="67"/>
      <c r="O299" s="83"/>
      <c r="P299" s="97"/>
      <c r="Q299" s="97"/>
      <c r="R299" s="97"/>
      <c r="S299" s="97"/>
      <c r="T299" s="182"/>
      <c r="U299" s="182"/>
      <c r="V299" s="182"/>
      <c r="W299" s="182"/>
      <c r="X299" s="182"/>
      <c r="Y299" s="182"/>
      <c r="Z299" s="182"/>
      <c r="AA299" s="42">
        <f t="shared" si="38"/>
        <v>0</v>
      </c>
      <c r="AB299" s="42">
        <f t="shared" si="32"/>
        <v>0</v>
      </c>
      <c r="AC299" s="42">
        <f t="shared" si="33"/>
        <v>0</v>
      </c>
    </row>
    <row r="300" spans="1:29" ht="15" customHeight="1" thickTop="1" thickBot="1" x14ac:dyDescent="0.3">
      <c r="A300" s="5">
        <f t="shared" si="39"/>
        <v>43751</v>
      </c>
      <c r="B300" s="57">
        <f t="shared" si="34"/>
        <v>7</v>
      </c>
      <c r="C300" s="58">
        <f>ROW()</f>
        <v>300</v>
      </c>
      <c r="D300" s="186"/>
      <c r="E300" s="89">
        <f t="shared" si="35"/>
        <v>41</v>
      </c>
      <c r="F300" s="70">
        <f t="shared" si="36"/>
        <v>13</v>
      </c>
      <c r="G300" s="71">
        <f t="shared" si="37"/>
        <v>43751</v>
      </c>
      <c r="H300" s="72" t="s">
        <v>34</v>
      </c>
      <c r="I300" s="73"/>
      <c r="J300" s="74" t="s">
        <v>23</v>
      </c>
      <c r="K300" s="75"/>
      <c r="L300" s="76" t="s">
        <v>21</v>
      </c>
      <c r="M300" s="185"/>
      <c r="N300" s="67"/>
      <c r="O300" s="83"/>
      <c r="P300" s="97"/>
      <c r="Q300" s="97"/>
      <c r="R300" s="97"/>
      <c r="S300" s="97"/>
      <c r="T300" s="182"/>
      <c r="U300" s="182"/>
      <c r="V300" s="182"/>
      <c r="W300" s="182"/>
      <c r="X300" s="182"/>
      <c r="Y300" s="182"/>
      <c r="Z300" s="182"/>
      <c r="AA300" s="42">
        <f t="shared" si="38"/>
        <v>0</v>
      </c>
      <c r="AB300" s="42">
        <f t="shared" si="32"/>
        <v>0</v>
      </c>
      <c r="AC300" s="42">
        <f t="shared" si="33"/>
        <v>0</v>
      </c>
    </row>
    <row r="301" spans="1:29" ht="15" customHeight="1" thickTop="1" thickBot="1" x14ac:dyDescent="0.3">
      <c r="A301" s="5">
        <f t="shared" si="39"/>
        <v>43752</v>
      </c>
      <c r="B301" s="57">
        <f t="shared" si="34"/>
        <v>1</v>
      </c>
      <c r="C301" s="58">
        <f>ROW()</f>
        <v>301</v>
      </c>
      <c r="D301" s="186"/>
      <c r="E301" s="59">
        <f t="shared" si="35"/>
        <v>42</v>
      </c>
      <c r="F301" s="70">
        <f t="shared" si="36"/>
        <v>14</v>
      </c>
      <c r="G301" s="71">
        <f t="shared" si="37"/>
        <v>43752</v>
      </c>
      <c r="H301" s="72"/>
      <c r="I301" s="73"/>
      <c r="J301" s="74" t="s">
        <v>23</v>
      </c>
      <c r="K301" s="75"/>
      <c r="L301" s="76" t="s">
        <v>21</v>
      </c>
      <c r="M301" s="183">
        <f>COUNTIF(L301:L307,"SI")</f>
        <v>0</v>
      </c>
      <c r="N301" s="67"/>
      <c r="O301" s="83"/>
      <c r="P301" s="97"/>
      <c r="Q301" s="97"/>
      <c r="R301" s="97"/>
      <c r="S301" s="97"/>
      <c r="T301" s="182"/>
      <c r="U301" s="182"/>
      <c r="V301" s="182"/>
      <c r="W301" s="182"/>
      <c r="X301" s="182"/>
      <c r="Y301" s="182"/>
      <c r="Z301" s="182"/>
      <c r="AA301" s="42">
        <f t="shared" si="38"/>
        <v>0</v>
      </c>
      <c r="AB301" s="42">
        <f t="shared" si="32"/>
        <v>0</v>
      </c>
      <c r="AC301" s="42">
        <f t="shared" si="33"/>
        <v>0</v>
      </c>
    </row>
    <row r="302" spans="1:29" ht="15" customHeight="1" thickTop="1" thickBot="1" x14ac:dyDescent="0.3">
      <c r="A302" s="5">
        <f t="shared" si="39"/>
        <v>43753</v>
      </c>
      <c r="B302" s="57">
        <f t="shared" si="34"/>
        <v>2</v>
      </c>
      <c r="C302" s="58">
        <f>ROW()</f>
        <v>302</v>
      </c>
      <c r="D302" s="186"/>
      <c r="E302" s="59">
        <f t="shared" si="35"/>
        <v>42</v>
      </c>
      <c r="F302" s="70">
        <f t="shared" si="36"/>
        <v>15</v>
      </c>
      <c r="G302" s="71">
        <f t="shared" si="37"/>
        <v>43753</v>
      </c>
      <c r="H302" s="72"/>
      <c r="I302" s="73"/>
      <c r="J302" s="74" t="s">
        <v>23</v>
      </c>
      <c r="K302" s="75"/>
      <c r="L302" s="76" t="s">
        <v>21</v>
      </c>
      <c r="M302" s="185"/>
      <c r="N302" s="67"/>
      <c r="O302" s="83"/>
      <c r="P302" s="97"/>
      <c r="Q302" s="97"/>
      <c r="R302" s="97"/>
      <c r="S302" s="97"/>
      <c r="T302" s="182">
        <f>COUNTIF(H302:H308,"")</f>
        <v>5</v>
      </c>
      <c r="U302" s="182">
        <f>T302*7</f>
        <v>35</v>
      </c>
      <c r="V302" s="182">
        <f>$V$11*T302</f>
        <v>42</v>
      </c>
      <c r="W302" s="182">
        <f>V302-INT(V302)</f>
        <v>0</v>
      </c>
      <c r="X302" s="182">
        <f>SUM(AA302:AA308)</f>
        <v>0</v>
      </c>
      <c r="Y302" s="182">
        <f>X302-INT(X302)</f>
        <v>0</v>
      </c>
      <c r="Z302" s="182" t="str">
        <f>IF(X302&lt;V302,IF(X302&gt;U302,"SI","NO"),"NO")</f>
        <v>NO</v>
      </c>
      <c r="AA302" s="42">
        <f t="shared" si="38"/>
        <v>0</v>
      </c>
      <c r="AB302" s="42">
        <f t="shared" si="32"/>
        <v>0</v>
      </c>
      <c r="AC302" s="42">
        <f t="shared" si="33"/>
        <v>0</v>
      </c>
    </row>
    <row r="303" spans="1:29" ht="15" customHeight="1" thickTop="1" thickBot="1" x14ac:dyDescent="0.3">
      <c r="A303" s="5">
        <f t="shared" si="39"/>
        <v>43754</v>
      </c>
      <c r="B303" s="57">
        <f t="shared" si="34"/>
        <v>3</v>
      </c>
      <c r="C303" s="58">
        <f>ROW()</f>
        <v>303</v>
      </c>
      <c r="D303" s="186"/>
      <c r="E303" s="59">
        <f t="shared" si="35"/>
        <v>42</v>
      </c>
      <c r="F303" s="70">
        <f t="shared" si="36"/>
        <v>16</v>
      </c>
      <c r="G303" s="71">
        <f t="shared" si="37"/>
        <v>43754</v>
      </c>
      <c r="H303" s="72"/>
      <c r="I303" s="73"/>
      <c r="J303" s="74" t="s">
        <v>23</v>
      </c>
      <c r="K303" s="75"/>
      <c r="L303" s="76" t="s">
        <v>21</v>
      </c>
      <c r="M303" s="185"/>
      <c r="N303" s="67"/>
      <c r="O303" s="83"/>
      <c r="P303" s="97"/>
      <c r="Q303" s="97"/>
      <c r="R303" s="97"/>
      <c r="S303" s="97"/>
      <c r="T303" s="182"/>
      <c r="U303" s="182"/>
      <c r="V303" s="182"/>
      <c r="W303" s="182"/>
      <c r="X303" s="182"/>
      <c r="Y303" s="182"/>
      <c r="Z303" s="182"/>
      <c r="AA303" s="42">
        <f t="shared" si="38"/>
        <v>0</v>
      </c>
      <c r="AB303" s="42">
        <f t="shared" si="32"/>
        <v>0</v>
      </c>
      <c r="AC303" s="42">
        <f t="shared" si="33"/>
        <v>0</v>
      </c>
    </row>
    <row r="304" spans="1:29" ht="15" customHeight="1" thickTop="1" thickBot="1" x14ac:dyDescent="0.3">
      <c r="A304" s="5">
        <f t="shared" si="39"/>
        <v>43755</v>
      </c>
      <c r="B304" s="57">
        <f t="shared" si="34"/>
        <v>4</v>
      </c>
      <c r="C304" s="58">
        <f>ROW()</f>
        <v>304</v>
      </c>
      <c r="D304" s="186"/>
      <c r="E304" s="59">
        <f t="shared" si="35"/>
        <v>42</v>
      </c>
      <c r="F304" s="70">
        <f t="shared" si="36"/>
        <v>17</v>
      </c>
      <c r="G304" s="71">
        <f t="shared" si="37"/>
        <v>43755</v>
      </c>
      <c r="H304" s="72"/>
      <c r="I304" s="73"/>
      <c r="J304" s="74" t="s">
        <v>23</v>
      </c>
      <c r="K304" s="75"/>
      <c r="L304" s="76" t="s">
        <v>21</v>
      </c>
      <c r="M304" s="185"/>
      <c r="N304" s="67"/>
      <c r="O304" s="83"/>
      <c r="P304" s="97"/>
      <c r="Q304" s="97"/>
      <c r="R304" s="97"/>
      <c r="S304" s="97"/>
      <c r="T304" s="182"/>
      <c r="U304" s="182"/>
      <c r="V304" s="182"/>
      <c r="W304" s="182"/>
      <c r="X304" s="182"/>
      <c r="Y304" s="182"/>
      <c r="Z304" s="182"/>
      <c r="AA304" s="42">
        <f t="shared" si="38"/>
        <v>0</v>
      </c>
      <c r="AB304" s="42">
        <f t="shared" si="32"/>
        <v>0</v>
      </c>
      <c r="AC304" s="42">
        <f t="shared" si="33"/>
        <v>0</v>
      </c>
    </row>
    <row r="305" spans="1:29" ht="15" customHeight="1" thickTop="1" thickBot="1" x14ac:dyDescent="0.3">
      <c r="A305" s="5">
        <f t="shared" si="39"/>
        <v>43756</v>
      </c>
      <c r="B305" s="57">
        <f t="shared" si="34"/>
        <v>5</v>
      </c>
      <c r="C305" s="58">
        <f>ROW()</f>
        <v>305</v>
      </c>
      <c r="D305" s="186"/>
      <c r="E305" s="59">
        <f t="shared" si="35"/>
        <v>42</v>
      </c>
      <c r="F305" s="70">
        <f t="shared" si="36"/>
        <v>18</v>
      </c>
      <c r="G305" s="71">
        <f t="shared" si="37"/>
        <v>43756</v>
      </c>
      <c r="H305" s="78"/>
      <c r="I305" s="79"/>
      <c r="J305" s="80" t="s">
        <v>23</v>
      </c>
      <c r="K305" s="81"/>
      <c r="L305" s="82" t="s">
        <v>21</v>
      </c>
      <c r="M305" s="185"/>
      <c r="N305" s="67"/>
      <c r="O305" s="83"/>
      <c r="P305" s="97"/>
      <c r="Q305" s="97"/>
      <c r="R305" s="97"/>
      <c r="S305" s="97"/>
      <c r="T305" s="182"/>
      <c r="U305" s="182"/>
      <c r="V305" s="182"/>
      <c r="W305" s="182"/>
      <c r="X305" s="182"/>
      <c r="Y305" s="182"/>
      <c r="Z305" s="182"/>
      <c r="AA305" s="42">
        <f t="shared" si="38"/>
        <v>0</v>
      </c>
      <c r="AB305" s="42">
        <f t="shared" si="32"/>
        <v>0</v>
      </c>
      <c r="AC305" s="42">
        <f t="shared" si="33"/>
        <v>0</v>
      </c>
    </row>
    <row r="306" spans="1:29" ht="15" customHeight="1" thickTop="1" thickBot="1" x14ac:dyDescent="0.3">
      <c r="A306" s="5">
        <f t="shared" si="39"/>
        <v>43757</v>
      </c>
      <c r="B306" s="57">
        <f t="shared" si="34"/>
        <v>6</v>
      </c>
      <c r="C306" s="58">
        <f>ROW()</f>
        <v>306</v>
      </c>
      <c r="D306" s="186"/>
      <c r="E306" s="59">
        <f t="shared" si="35"/>
        <v>42</v>
      </c>
      <c r="F306" s="70">
        <f t="shared" si="36"/>
        <v>19</v>
      </c>
      <c r="G306" s="71">
        <f t="shared" si="37"/>
        <v>43757</v>
      </c>
      <c r="H306" s="84" t="s">
        <v>34</v>
      </c>
      <c r="I306" s="85"/>
      <c r="J306" s="86" t="s">
        <v>23</v>
      </c>
      <c r="K306" s="87"/>
      <c r="L306" s="88" t="s">
        <v>21</v>
      </c>
      <c r="M306" s="185"/>
      <c r="N306" s="67"/>
      <c r="O306" s="83"/>
      <c r="P306" s="97"/>
      <c r="Q306" s="97"/>
      <c r="R306" s="97"/>
      <c r="S306" s="97"/>
      <c r="T306" s="182"/>
      <c r="U306" s="182"/>
      <c r="V306" s="182"/>
      <c r="W306" s="182"/>
      <c r="X306" s="182"/>
      <c r="Y306" s="182"/>
      <c r="Z306" s="182"/>
      <c r="AA306" s="42">
        <f t="shared" si="38"/>
        <v>0</v>
      </c>
      <c r="AB306" s="42">
        <f t="shared" si="32"/>
        <v>0</v>
      </c>
      <c r="AC306" s="42">
        <f t="shared" si="33"/>
        <v>0</v>
      </c>
    </row>
    <row r="307" spans="1:29" ht="15" customHeight="1" thickTop="1" thickBot="1" x14ac:dyDescent="0.3">
      <c r="A307" s="5">
        <f t="shared" si="39"/>
        <v>43758</v>
      </c>
      <c r="B307" s="57">
        <f t="shared" si="34"/>
        <v>7</v>
      </c>
      <c r="C307" s="58">
        <f>ROW()</f>
        <v>307</v>
      </c>
      <c r="D307" s="186"/>
      <c r="E307" s="89">
        <f t="shared" si="35"/>
        <v>42</v>
      </c>
      <c r="F307" s="70">
        <f t="shared" si="36"/>
        <v>20</v>
      </c>
      <c r="G307" s="71">
        <f t="shared" si="37"/>
        <v>43758</v>
      </c>
      <c r="H307" s="72" t="s">
        <v>34</v>
      </c>
      <c r="I307" s="73"/>
      <c r="J307" s="74" t="s">
        <v>23</v>
      </c>
      <c r="K307" s="75"/>
      <c r="L307" s="76" t="s">
        <v>21</v>
      </c>
      <c r="M307" s="185"/>
      <c r="N307" s="67"/>
      <c r="O307" s="83"/>
      <c r="P307" s="97"/>
      <c r="Q307" s="97"/>
      <c r="R307" s="97"/>
      <c r="S307" s="97"/>
      <c r="T307" s="182"/>
      <c r="U307" s="182"/>
      <c r="V307" s="182"/>
      <c r="W307" s="182"/>
      <c r="X307" s="182"/>
      <c r="Y307" s="182"/>
      <c r="Z307" s="182"/>
      <c r="AA307" s="42">
        <f t="shared" si="38"/>
        <v>0</v>
      </c>
      <c r="AB307" s="42">
        <f t="shared" si="32"/>
        <v>0</v>
      </c>
      <c r="AC307" s="42">
        <f t="shared" si="33"/>
        <v>0</v>
      </c>
    </row>
    <row r="308" spans="1:29" ht="15" customHeight="1" thickTop="1" thickBot="1" x14ac:dyDescent="0.3">
      <c r="A308" s="5">
        <f t="shared" si="39"/>
        <v>43759</v>
      </c>
      <c r="B308" s="57">
        <f t="shared" si="34"/>
        <v>1</v>
      </c>
      <c r="C308" s="58">
        <f>ROW()</f>
        <v>308</v>
      </c>
      <c r="D308" s="186"/>
      <c r="E308" s="59">
        <f t="shared" si="35"/>
        <v>43</v>
      </c>
      <c r="F308" s="70">
        <f t="shared" si="36"/>
        <v>21</v>
      </c>
      <c r="G308" s="71">
        <f t="shared" si="37"/>
        <v>43759</v>
      </c>
      <c r="H308" s="72"/>
      <c r="I308" s="73"/>
      <c r="J308" s="74" t="s">
        <v>23</v>
      </c>
      <c r="K308" s="75"/>
      <c r="L308" s="76" t="s">
        <v>21</v>
      </c>
      <c r="M308" s="183">
        <f>COUNTIF(L308:L314,"SI")</f>
        <v>0</v>
      </c>
      <c r="N308" s="67"/>
      <c r="O308" s="83"/>
      <c r="P308" s="97"/>
      <c r="Q308" s="97"/>
      <c r="R308" s="97"/>
      <c r="S308" s="97"/>
      <c r="T308" s="182"/>
      <c r="U308" s="182"/>
      <c r="V308" s="182"/>
      <c r="W308" s="182"/>
      <c r="X308" s="182"/>
      <c r="Y308" s="182"/>
      <c r="Z308" s="182"/>
      <c r="AA308" s="42">
        <f t="shared" si="38"/>
        <v>0</v>
      </c>
      <c r="AB308" s="42">
        <f t="shared" si="32"/>
        <v>0</v>
      </c>
      <c r="AC308" s="42">
        <f t="shared" si="33"/>
        <v>0</v>
      </c>
    </row>
    <row r="309" spans="1:29" ht="15" customHeight="1" thickTop="1" thickBot="1" x14ac:dyDescent="0.3">
      <c r="A309" s="5">
        <f t="shared" si="39"/>
        <v>43760</v>
      </c>
      <c r="B309" s="57">
        <f t="shared" si="34"/>
        <v>2</v>
      </c>
      <c r="C309" s="58">
        <f>ROW()</f>
        <v>309</v>
      </c>
      <c r="D309" s="186"/>
      <c r="E309" s="59">
        <f t="shared" si="35"/>
        <v>43</v>
      </c>
      <c r="F309" s="70">
        <f t="shared" si="36"/>
        <v>22</v>
      </c>
      <c r="G309" s="71">
        <f t="shared" si="37"/>
        <v>43760</v>
      </c>
      <c r="H309" s="72"/>
      <c r="I309" s="73"/>
      <c r="J309" s="74" t="s">
        <v>23</v>
      </c>
      <c r="K309" s="75"/>
      <c r="L309" s="76" t="s">
        <v>21</v>
      </c>
      <c r="M309" s="185"/>
      <c r="N309" s="67"/>
      <c r="O309" s="83"/>
      <c r="P309" s="97"/>
      <c r="Q309" s="97"/>
      <c r="R309" s="97"/>
      <c r="S309" s="97"/>
      <c r="T309" s="182">
        <f>COUNTIF(H309:H315,"")</f>
        <v>5</v>
      </c>
      <c r="U309" s="182">
        <f>T309*7</f>
        <v>35</v>
      </c>
      <c r="V309" s="182">
        <f>$V$11*T309</f>
        <v>42</v>
      </c>
      <c r="W309" s="182">
        <f>V309-INT(V309)</f>
        <v>0</v>
      </c>
      <c r="X309" s="182">
        <f>SUM(AA309:AA315)</f>
        <v>0</v>
      </c>
      <c r="Y309" s="182">
        <f>X309-INT(X309)</f>
        <v>0</v>
      </c>
      <c r="Z309" s="182" t="str">
        <f>IF(X309&lt;V309,IF(X309&gt;U309,"SI","NO"),"NO")</f>
        <v>NO</v>
      </c>
      <c r="AA309" s="42">
        <f t="shared" si="38"/>
        <v>0</v>
      </c>
      <c r="AB309" s="42">
        <f t="shared" si="32"/>
        <v>0</v>
      </c>
      <c r="AC309" s="42">
        <f t="shared" si="33"/>
        <v>0</v>
      </c>
    </row>
    <row r="310" spans="1:29" ht="15" customHeight="1" thickTop="1" thickBot="1" x14ac:dyDescent="0.3">
      <c r="A310" s="5">
        <f t="shared" si="39"/>
        <v>43761</v>
      </c>
      <c r="B310" s="57">
        <f t="shared" si="34"/>
        <v>3</v>
      </c>
      <c r="C310" s="58">
        <f>ROW()</f>
        <v>310</v>
      </c>
      <c r="D310" s="186"/>
      <c r="E310" s="59">
        <f t="shared" si="35"/>
        <v>43</v>
      </c>
      <c r="F310" s="70">
        <f t="shared" si="36"/>
        <v>23</v>
      </c>
      <c r="G310" s="71">
        <f t="shared" si="37"/>
        <v>43761</v>
      </c>
      <c r="H310" s="72"/>
      <c r="I310" s="73"/>
      <c r="J310" s="74" t="s">
        <v>23</v>
      </c>
      <c r="K310" s="75"/>
      <c r="L310" s="76" t="s">
        <v>21</v>
      </c>
      <c r="M310" s="185"/>
      <c r="N310" s="67"/>
      <c r="O310" s="83"/>
      <c r="P310" s="97"/>
      <c r="Q310" s="97"/>
      <c r="R310" s="97"/>
      <c r="S310" s="97"/>
      <c r="T310" s="182"/>
      <c r="U310" s="182"/>
      <c r="V310" s="182"/>
      <c r="W310" s="182"/>
      <c r="X310" s="182"/>
      <c r="Y310" s="182"/>
      <c r="Z310" s="182"/>
      <c r="AA310" s="42">
        <f t="shared" si="38"/>
        <v>0</v>
      </c>
      <c r="AB310" s="42">
        <f t="shared" si="32"/>
        <v>0</v>
      </c>
      <c r="AC310" s="42">
        <f t="shared" si="33"/>
        <v>0</v>
      </c>
    </row>
    <row r="311" spans="1:29" ht="15" customHeight="1" thickTop="1" thickBot="1" x14ac:dyDescent="0.3">
      <c r="A311" s="5">
        <f t="shared" si="39"/>
        <v>43762</v>
      </c>
      <c r="B311" s="57">
        <f t="shared" si="34"/>
        <v>4</v>
      </c>
      <c r="C311" s="58">
        <f>ROW()</f>
        <v>311</v>
      </c>
      <c r="D311" s="186"/>
      <c r="E311" s="59">
        <f t="shared" si="35"/>
        <v>43</v>
      </c>
      <c r="F311" s="70">
        <f t="shared" si="36"/>
        <v>24</v>
      </c>
      <c r="G311" s="71">
        <f t="shared" si="37"/>
        <v>43762</v>
      </c>
      <c r="H311" s="72"/>
      <c r="I311" s="73"/>
      <c r="J311" s="74" t="s">
        <v>23</v>
      </c>
      <c r="K311" s="75"/>
      <c r="L311" s="76" t="s">
        <v>21</v>
      </c>
      <c r="M311" s="185"/>
      <c r="N311" s="67"/>
      <c r="O311" s="83"/>
      <c r="P311" s="97"/>
      <c r="Q311" s="97"/>
      <c r="R311" s="97"/>
      <c r="S311" s="97"/>
      <c r="T311" s="182"/>
      <c r="U311" s="182"/>
      <c r="V311" s="182"/>
      <c r="W311" s="182"/>
      <c r="X311" s="182"/>
      <c r="Y311" s="182"/>
      <c r="Z311" s="182"/>
      <c r="AA311" s="42">
        <f t="shared" si="38"/>
        <v>0</v>
      </c>
      <c r="AB311" s="42">
        <f t="shared" si="32"/>
        <v>0</v>
      </c>
      <c r="AC311" s="42">
        <f t="shared" si="33"/>
        <v>0</v>
      </c>
    </row>
    <row r="312" spans="1:29" ht="15" customHeight="1" thickTop="1" thickBot="1" x14ac:dyDescent="0.3">
      <c r="A312" s="5">
        <f t="shared" si="39"/>
        <v>43763</v>
      </c>
      <c r="B312" s="57">
        <f t="shared" si="34"/>
        <v>5</v>
      </c>
      <c r="C312" s="58">
        <f>ROW()</f>
        <v>312</v>
      </c>
      <c r="D312" s="186"/>
      <c r="E312" s="59">
        <f t="shared" si="35"/>
        <v>43</v>
      </c>
      <c r="F312" s="70">
        <f t="shared" si="36"/>
        <v>25</v>
      </c>
      <c r="G312" s="71">
        <f t="shared" si="37"/>
        <v>43763</v>
      </c>
      <c r="H312" s="78"/>
      <c r="I312" s="79"/>
      <c r="J312" s="80" t="s">
        <v>23</v>
      </c>
      <c r="K312" s="81"/>
      <c r="L312" s="82" t="s">
        <v>21</v>
      </c>
      <c r="M312" s="185"/>
      <c r="N312" s="67"/>
      <c r="O312" s="83"/>
      <c r="P312" s="97"/>
      <c r="Q312" s="97"/>
      <c r="R312" s="97"/>
      <c r="S312" s="97"/>
      <c r="T312" s="182"/>
      <c r="U312" s="182"/>
      <c r="V312" s="182"/>
      <c r="W312" s="182"/>
      <c r="X312" s="182"/>
      <c r="Y312" s="182"/>
      <c r="Z312" s="182"/>
      <c r="AA312" s="42">
        <f t="shared" si="38"/>
        <v>0</v>
      </c>
      <c r="AB312" s="42">
        <f t="shared" si="32"/>
        <v>0</v>
      </c>
      <c r="AC312" s="42">
        <f t="shared" si="33"/>
        <v>0</v>
      </c>
    </row>
    <row r="313" spans="1:29" ht="15" customHeight="1" thickTop="1" thickBot="1" x14ac:dyDescent="0.3">
      <c r="A313" s="5">
        <f t="shared" si="39"/>
        <v>43764</v>
      </c>
      <c r="B313" s="57">
        <f t="shared" si="34"/>
        <v>6</v>
      </c>
      <c r="C313" s="58">
        <f>ROW()</f>
        <v>313</v>
      </c>
      <c r="D313" s="186"/>
      <c r="E313" s="59">
        <f t="shared" si="35"/>
        <v>43</v>
      </c>
      <c r="F313" s="70">
        <f t="shared" si="36"/>
        <v>26</v>
      </c>
      <c r="G313" s="71">
        <f t="shared" si="37"/>
        <v>43764</v>
      </c>
      <c r="H313" s="84" t="s">
        <v>34</v>
      </c>
      <c r="I313" s="85"/>
      <c r="J313" s="86" t="s">
        <v>23</v>
      </c>
      <c r="K313" s="87"/>
      <c r="L313" s="88" t="s">
        <v>21</v>
      </c>
      <c r="M313" s="185"/>
      <c r="N313" s="67"/>
      <c r="O313" s="83"/>
      <c r="P313" s="97"/>
      <c r="Q313" s="97"/>
      <c r="R313" s="97"/>
      <c r="S313" s="97"/>
      <c r="T313" s="182"/>
      <c r="U313" s="182"/>
      <c r="V313" s="182"/>
      <c r="W313" s="182"/>
      <c r="X313" s="182"/>
      <c r="Y313" s="182"/>
      <c r="Z313" s="182"/>
      <c r="AA313" s="42">
        <f t="shared" si="38"/>
        <v>0</v>
      </c>
      <c r="AB313" s="42">
        <f t="shared" si="32"/>
        <v>0</v>
      </c>
      <c r="AC313" s="42">
        <f t="shared" si="33"/>
        <v>0</v>
      </c>
    </row>
    <row r="314" spans="1:29" ht="15" customHeight="1" thickTop="1" thickBot="1" x14ac:dyDescent="0.3">
      <c r="A314" s="5">
        <f t="shared" si="39"/>
        <v>43765</v>
      </c>
      <c r="B314" s="57">
        <f t="shared" si="34"/>
        <v>7</v>
      </c>
      <c r="C314" s="58">
        <f>ROW()</f>
        <v>314</v>
      </c>
      <c r="D314" s="186"/>
      <c r="E314" s="89">
        <f t="shared" si="35"/>
        <v>43</v>
      </c>
      <c r="F314" s="70">
        <f t="shared" si="36"/>
        <v>27</v>
      </c>
      <c r="G314" s="71">
        <f t="shared" si="37"/>
        <v>43765</v>
      </c>
      <c r="H314" s="72" t="s">
        <v>34</v>
      </c>
      <c r="I314" s="73"/>
      <c r="J314" s="74" t="s">
        <v>23</v>
      </c>
      <c r="K314" s="75"/>
      <c r="L314" s="76" t="s">
        <v>21</v>
      </c>
      <c r="M314" s="185"/>
      <c r="N314" s="67"/>
      <c r="O314" s="83"/>
      <c r="P314" s="97"/>
      <c r="Q314" s="97"/>
      <c r="R314" s="97"/>
      <c r="S314" s="97"/>
      <c r="T314" s="182"/>
      <c r="U314" s="182"/>
      <c r="V314" s="182"/>
      <c r="W314" s="182"/>
      <c r="X314" s="182"/>
      <c r="Y314" s="182"/>
      <c r="Z314" s="182"/>
      <c r="AA314" s="42">
        <f t="shared" si="38"/>
        <v>0</v>
      </c>
      <c r="AB314" s="42">
        <f t="shared" si="32"/>
        <v>0</v>
      </c>
      <c r="AC314" s="42">
        <f t="shared" si="33"/>
        <v>0</v>
      </c>
    </row>
    <row r="315" spans="1:29" ht="15" customHeight="1" thickTop="1" thickBot="1" x14ac:dyDescent="0.3">
      <c r="A315" s="5">
        <f t="shared" si="39"/>
        <v>43766</v>
      </c>
      <c r="B315" s="57">
        <f t="shared" si="34"/>
        <v>1</v>
      </c>
      <c r="C315" s="58">
        <f>ROW()</f>
        <v>315</v>
      </c>
      <c r="D315" s="186"/>
      <c r="E315" s="59">
        <f t="shared" si="35"/>
        <v>44</v>
      </c>
      <c r="F315" s="70">
        <f t="shared" si="36"/>
        <v>28</v>
      </c>
      <c r="G315" s="71">
        <f t="shared" si="37"/>
        <v>43766</v>
      </c>
      <c r="H315" s="72"/>
      <c r="I315" s="73"/>
      <c r="J315" s="74" t="s">
        <v>23</v>
      </c>
      <c r="K315" s="75"/>
      <c r="L315" s="76" t="s">
        <v>21</v>
      </c>
      <c r="M315" s="183">
        <f>COUNTIF(L315:L321,"SI")</f>
        <v>0</v>
      </c>
      <c r="N315" s="67"/>
      <c r="O315" s="83"/>
      <c r="P315" s="97"/>
      <c r="Q315" s="97"/>
      <c r="R315" s="97"/>
      <c r="S315" s="97"/>
      <c r="T315" s="182"/>
      <c r="U315" s="182"/>
      <c r="V315" s="182"/>
      <c r="W315" s="182"/>
      <c r="X315" s="182"/>
      <c r="Y315" s="182"/>
      <c r="Z315" s="182"/>
      <c r="AA315" s="42">
        <f t="shared" si="38"/>
        <v>0</v>
      </c>
      <c r="AB315" s="42">
        <f t="shared" si="32"/>
        <v>0</v>
      </c>
      <c r="AC315" s="42">
        <f t="shared" si="33"/>
        <v>0</v>
      </c>
    </row>
    <row r="316" spans="1:29" ht="15" customHeight="1" thickTop="1" thickBot="1" x14ac:dyDescent="0.3">
      <c r="A316" s="5">
        <f t="shared" si="39"/>
        <v>43767</v>
      </c>
      <c r="B316" s="57">
        <f t="shared" si="34"/>
        <v>2</v>
      </c>
      <c r="C316" s="58">
        <f>ROW()</f>
        <v>316</v>
      </c>
      <c r="D316" s="186"/>
      <c r="E316" s="59">
        <f t="shared" si="35"/>
        <v>44</v>
      </c>
      <c r="F316" s="70">
        <f t="shared" si="36"/>
        <v>29</v>
      </c>
      <c r="G316" s="71">
        <f t="shared" si="37"/>
        <v>43767</v>
      </c>
      <c r="H316" s="72"/>
      <c r="I316" s="73"/>
      <c r="J316" s="74" t="s">
        <v>23</v>
      </c>
      <c r="K316" s="75"/>
      <c r="L316" s="76" t="s">
        <v>21</v>
      </c>
      <c r="M316" s="185"/>
      <c r="N316" s="67"/>
      <c r="O316" s="83"/>
      <c r="P316" s="97"/>
      <c r="Q316" s="97"/>
      <c r="R316" s="97"/>
      <c r="S316" s="97"/>
      <c r="T316" s="182">
        <f>COUNTIF(H316:H322,"")</f>
        <v>4</v>
      </c>
      <c r="U316" s="182">
        <f>T316*7</f>
        <v>28</v>
      </c>
      <c r="V316" s="182">
        <f>$V$11*T316</f>
        <v>33.6</v>
      </c>
      <c r="W316" s="182">
        <f>V316-INT(V316)</f>
        <v>0.60000000000000142</v>
      </c>
      <c r="X316" s="182">
        <f>SUM(AA316:AA322)</f>
        <v>0</v>
      </c>
      <c r="Y316" s="182">
        <f>X316-INT(X316)</f>
        <v>0</v>
      </c>
      <c r="Z316" s="182" t="str">
        <f>IF(X316&lt;V316,IF(X316&gt;U316,"SI","NO"),"NO")</f>
        <v>NO</v>
      </c>
      <c r="AA316" s="42">
        <f t="shared" si="38"/>
        <v>0</v>
      </c>
      <c r="AB316" s="42">
        <f t="shared" si="32"/>
        <v>0</v>
      </c>
      <c r="AC316" s="42">
        <f t="shared" si="33"/>
        <v>0</v>
      </c>
    </row>
    <row r="317" spans="1:29" ht="15" customHeight="1" thickTop="1" thickBot="1" x14ac:dyDescent="0.3">
      <c r="A317" s="5">
        <f t="shared" si="39"/>
        <v>43768</v>
      </c>
      <c r="B317" s="57">
        <f t="shared" si="34"/>
        <v>3</v>
      </c>
      <c r="C317" s="58">
        <f>ROW()</f>
        <v>317</v>
      </c>
      <c r="D317" s="186"/>
      <c r="E317" s="59">
        <f t="shared" si="35"/>
        <v>44</v>
      </c>
      <c r="F317" s="70">
        <f t="shared" si="36"/>
        <v>30</v>
      </c>
      <c r="G317" s="71">
        <f t="shared" si="37"/>
        <v>43768</v>
      </c>
      <c r="H317" s="72"/>
      <c r="I317" s="73"/>
      <c r="J317" s="74" t="s">
        <v>23</v>
      </c>
      <c r="K317" s="75"/>
      <c r="L317" s="76" t="s">
        <v>21</v>
      </c>
      <c r="M317" s="185"/>
      <c r="N317" s="67"/>
      <c r="O317" s="83"/>
      <c r="P317" s="97"/>
      <c r="Q317" s="97"/>
      <c r="R317" s="97"/>
      <c r="S317" s="97"/>
      <c r="T317" s="182"/>
      <c r="U317" s="182"/>
      <c r="V317" s="182"/>
      <c r="W317" s="182"/>
      <c r="X317" s="182"/>
      <c r="Y317" s="182"/>
      <c r="Z317" s="182"/>
      <c r="AA317" s="42">
        <f t="shared" si="38"/>
        <v>0</v>
      </c>
      <c r="AB317" s="42">
        <f t="shared" si="32"/>
        <v>0</v>
      </c>
      <c r="AC317" s="42">
        <f t="shared" si="33"/>
        <v>0</v>
      </c>
    </row>
    <row r="318" spans="1:29" ht="15" customHeight="1" thickTop="1" thickBot="1" x14ac:dyDescent="0.3">
      <c r="A318" s="5">
        <f t="shared" si="39"/>
        <v>43769</v>
      </c>
      <c r="B318" s="57">
        <f t="shared" si="34"/>
        <v>4</v>
      </c>
      <c r="C318" s="58">
        <f>ROW()</f>
        <v>318</v>
      </c>
      <c r="D318" s="190"/>
      <c r="E318" s="59">
        <f t="shared" si="35"/>
        <v>44</v>
      </c>
      <c r="F318" s="70">
        <f t="shared" si="36"/>
        <v>31</v>
      </c>
      <c r="G318" s="71">
        <f t="shared" si="37"/>
        <v>43769</v>
      </c>
      <c r="H318" s="100"/>
      <c r="I318" s="101"/>
      <c r="J318" s="74" t="s">
        <v>23</v>
      </c>
      <c r="K318" s="102"/>
      <c r="L318" s="103" t="s">
        <v>21</v>
      </c>
      <c r="M318" s="185"/>
      <c r="N318" s="67"/>
      <c r="O318" s="83"/>
      <c r="P318" s="97"/>
      <c r="Q318" s="97"/>
      <c r="R318" s="97"/>
      <c r="S318" s="97"/>
      <c r="T318" s="182"/>
      <c r="U318" s="182"/>
      <c r="V318" s="182"/>
      <c r="W318" s="182"/>
      <c r="X318" s="182"/>
      <c r="Y318" s="182"/>
      <c r="Z318" s="182"/>
      <c r="AA318" s="42">
        <f t="shared" si="38"/>
        <v>0</v>
      </c>
      <c r="AB318" s="42">
        <f t="shared" si="32"/>
        <v>0</v>
      </c>
      <c r="AC318" s="42">
        <f t="shared" si="33"/>
        <v>0</v>
      </c>
    </row>
    <row r="319" spans="1:29" ht="15" customHeight="1" thickTop="1" thickBot="1" x14ac:dyDescent="0.3">
      <c r="A319" s="5">
        <f t="shared" si="39"/>
        <v>43770</v>
      </c>
      <c r="B319" s="57">
        <f t="shared" si="34"/>
        <v>5</v>
      </c>
      <c r="C319" s="58">
        <f>ROW()</f>
        <v>319</v>
      </c>
      <c r="D319" s="188" t="s">
        <v>74</v>
      </c>
      <c r="E319" s="59">
        <f t="shared" si="35"/>
        <v>44</v>
      </c>
      <c r="F319" s="70">
        <f t="shared" si="36"/>
        <v>1</v>
      </c>
      <c r="G319" s="71">
        <f t="shared" si="37"/>
        <v>43770</v>
      </c>
      <c r="H319" s="78" t="s">
        <v>34</v>
      </c>
      <c r="I319" s="79"/>
      <c r="J319" s="80" t="s">
        <v>23</v>
      </c>
      <c r="K319" s="81"/>
      <c r="L319" s="82" t="s">
        <v>21</v>
      </c>
      <c r="M319" s="185"/>
      <c r="N319" s="67"/>
      <c r="O319" s="83"/>
      <c r="P319" s="97"/>
      <c r="Q319" s="97"/>
      <c r="R319" s="97"/>
      <c r="S319" s="97"/>
      <c r="T319" s="182"/>
      <c r="U319" s="182"/>
      <c r="V319" s="182"/>
      <c r="W319" s="182"/>
      <c r="X319" s="182"/>
      <c r="Y319" s="182"/>
      <c r="Z319" s="182"/>
      <c r="AA319" s="42">
        <f t="shared" si="38"/>
        <v>0</v>
      </c>
      <c r="AB319" s="42">
        <f t="shared" si="32"/>
        <v>0</v>
      </c>
      <c r="AC319" s="42">
        <f t="shared" si="33"/>
        <v>0</v>
      </c>
    </row>
    <row r="320" spans="1:29" ht="15" customHeight="1" thickTop="1" thickBot="1" x14ac:dyDescent="0.3">
      <c r="A320" s="5">
        <f t="shared" si="39"/>
        <v>43771</v>
      </c>
      <c r="B320" s="57">
        <f t="shared" si="34"/>
        <v>6</v>
      </c>
      <c r="C320" s="58">
        <f>ROW()</f>
        <v>320</v>
      </c>
      <c r="D320" s="189"/>
      <c r="E320" s="59">
        <f t="shared" si="35"/>
        <v>44</v>
      </c>
      <c r="F320" s="70">
        <f t="shared" si="36"/>
        <v>2</v>
      </c>
      <c r="G320" s="71">
        <f t="shared" si="37"/>
        <v>43771</v>
      </c>
      <c r="H320" s="84" t="s">
        <v>34</v>
      </c>
      <c r="I320" s="85"/>
      <c r="J320" s="86" t="s">
        <v>23</v>
      </c>
      <c r="K320" s="87"/>
      <c r="L320" s="88" t="s">
        <v>21</v>
      </c>
      <c r="M320" s="185"/>
      <c r="N320" s="67"/>
      <c r="O320" s="83"/>
      <c r="P320" s="97"/>
      <c r="Q320" s="97"/>
      <c r="R320" s="97"/>
      <c r="S320" s="97"/>
      <c r="T320" s="182"/>
      <c r="U320" s="182"/>
      <c r="V320" s="182"/>
      <c r="W320" s="182"/>
      <c r="X320" s="182"/>
      <c r="Y320" s="182"/>
      <c r="Z320" s="182"/>
      <c r="AA320" s="42">
        <f t="shared" si="38"/>
        <v>0</v>
      </c>
      <c r="AB320" s="42">
        <f t="shared" si="32"/>
        <v>0</v>
      </c>
      <c r="AC320" s="42">
        <f t="shared" si="33"/>
        <v>0</v>
      </c>
    </row>
    <row r="321" spans="1:29" ht="15" customHeight="1" thickTop="1" thickBot="1" x14ac:dyDescent="0.3">
      <c r="A321" s="5">
        <f t="shared" si="39"/>
        <v>43772</v>
      </c>
      <c r="B321" s="57">
        <f t="shared" si="34"/>
        <v>7</v>
      </c>
      <c r="C321" s="58">
        <f>ROW()</f>
        <v>321</v>
      </c>
      <c r="D321" s="189"/>
      <c r="E321" s="89">
        <f t="shared" si="35"/>
        <v>44</v>
      </c>
      <c r="F321" s="70">
        <f t="shared" si="36"/>
        <v>3</v>
      </c>
      <c r="G321" s="71">
        <f t="shared" si="37"/>
        <v>43772</v>
      </c>
      <c r="H321" s="72" t="s">
        <v>34</v>
      </c>
      <c r="I321" s="73"/>
      <c r="J321" s="74" t="s">
        <v>23</v>
      </c>
      <c r="K321" s="75"/>
      <c r="L321" s="76" t="s">
        <v>21</v>
      </c>
      <c r="M321" s="185"/>
      <c r="N321" s="67"/>
      <c r="O321" s="83"/>
      <c r="P321" s="97"/>
      <c r="Q321" s="97"/>
      <c r="R321" s="97"/>
      <c r="S321" s="97"/>
      <c r="T321" s="182"/>
      <c r="U321" s="182"/>
      <c r="V321" s="182"/>
      <c r="W321" s="182"/>
      <c r="X321" s="182"/>
      <c r="Y321" s="182"/>
      <c r="Z321" s="182"/>
      <c r="AA321" s="42">
        <f t="shared" si="38"/>
        <v>0</v>
      </c>
      <c r="AB321" s="42">
        <f t="shared" si="32"/>
        <v>0</v>
      </c>
      <c r="AC321" s="42">
        <f t="shared" si="33"/>
        <v>0</v>
      </c>
    </row>
    <row r="322" spans="1:29" ht="15" customHeight="1" thickTop="1" thickBot="1" x14ac:dyDescent="0.3">
      <c r="A322" s="5">
        <f t="shared" si="39"/>
        <v>43773</v>
      </c>
      <c r="B322" s="57">
        <f t="shared" si="34"/>
        <v>1</v>
      </c>
      <c r="C322" s="58">
        <f>ROW()</f>
        <v>322</v>
      </c>
      <c r="D322" s="189"/>
      <c r="E322" s="59">
        <f t="shared" si="35"/>
        <v>45</v>
      </c>
      <c r="F322" s="70">
        <f t="shared" si="36"/>
        <v>4</v>
      </c>
      <c r="G322" s="71">
        <f t="shared" si="37"/>
        <v>43773</v>
      </c>
      <c r="H322" s="72"/>
      <c r="I322" s="73"/>
      <c r="J322" s="74" t="s">
        <v>23</v>
      </c>
      <c r="K322" s="75"/>
      <c r="L322" s="76" t="s">
        <v>21</v>
      </c>
      <c r="M322" s="183">
        <f>COUNTIF(L322:L328,"SI")</f>
        <v>0</v>
      </c>
      <c r="N322" s="67"/>
      <c r="O322" s="83"/>
      <c r="P322" s="97"/>
      <c r="Q322" s="97"/>
      <c r="R322" s="97"/>
      <c r="S322" s="97"/>
      <c r="T322" s="182"/>
      <c r="U322" s="182"/>
      <c r="V322" s="182"/>
      <c r="W322" s="182"/>
      <c r="X322" s="182"/>
      <c r="Y322" s="182"/>
      <c r="Z322" s="182"/>
      <c r="AA322" s="42">
        <f t="shared" si="38"/>
        <v>0</v>
      </c>
      <c r="AB322" s="42">
        <f t="shared" si="32"/>
        <v>0</v>
      </c>
      <c r="AC322" s="42">
        <f t="shared" si="33"/>
        <v>0</v>
      </c>
    </row>
    <row r="323" spans="1:29" ht="15" customHeight="1" thickTop="1" thickBot="1" x14ac:dyDescent="0.3">
      <c r="A323" s="5">
        <f t="shared" si="39"/>
        <v>43774</v>
      </c>
      <c r="B323" s="57">
        <f t="shared" si="34"/>
        <v>2</v>
      </c>
      <c r="C323" s="58">
        <f>ROW()</f>
        <v>323</v>
      </c>
      <c r="D323" s="189"/>
      <c r="E323" s="59">
        <f t="shared" si="35"/>
        <v>45</v>
      </c>
      <c r="F323" s="70">
        <f t="shared" si="36"/>
        <v>5</v>
      </c>
      <c r="G323" s="71">
        <f t="shared" si="37"/>
        <v>43774</v>
      </c>
      <c r="H323" s="72"/>
      <c r="I323" s="73"/>
      <c r="J323" s="74" t="s">
        <v>23</v>
      </c>
      <c r="K323" s="75"/>
      <c r="L323" s="76" t="s">
        <v>21</v>
      </c>
      <c r="M323" s="185"/>
      <c r="N323" s="67"/>
      <c r="O323" s="83"/>
      <c r="P323" s="97"/>
      <c r="Q323" s="97"/>
      <c r="R323" s="97"/>
      <c r="S323" s="97"/>
      <c r="T323" s="182">
        <f>COUNTIF(H323:H329,"")</f>
        <v>5</v>
      </c>
      <c r="U323" s="182">
        <f>T323*7</f>
        <v>35</v>
      </c>
      <c r="V323" s="182">
        <f>$V$11*T323</f>
        <v>42</v>
      </c>
      <c r="W323" s="182">
        <f>V323-INT(V323)</f>
        <v>0</v>
      </c>
      <c r="X323" s="182">
        <f>SUM(AA323:AA329)</f>
        <v>0</v>
      </c>
      <c r="Y323" s="182">
        <f>X323-INT(X323)</f>
        <v>0</v>
      </c>
      <c r="Z323" s="182" t="str">
        <f>IF(X323&lt;V323,IF(X323&gt;U323,"SI","NO"),"NO")</f>
        <v>NO</v>
      </c>
      <c r="AA323" s="42">
        <f t="shared" si="38"/>
        <v>0</v>
      </c>
      <c r="AB323" s="42">
        <f t="shared" si="32"/>
        <v>0</v>
      </c>
      <c r="AC323" s="42">
        <f t="shared" si="33"/>
        <v>0</v>
      </c>
    </row>
    <row r="324" spans="1:29" ht="15" customHeight="1" thickTop="1" thickBot="1" x14ac:dyDescent="0.3">
      <c r="A324" s="5">
        <f t="shared" si="39"/>
        <v>43775</v>
      </c>
      <c r="B324" s="57">
        <f t="shared" si="34"/>
        <v>3</v>
      </c>
      <c r="C324" s="58">
        <f>ROW()</f>
        <v>324</v>
      </c>
      <c r="D324" s="189"/>
      <c r="E324" s="59">
        <f t="shared" si="35"/>
        <v>45</v>
      </c>
      <c r="F324" s="70">
        <f t="shared" si="36"/>
        <v>6</v>
      </c>
      <c r="G324" s="71">
        <f t="shared" si="37"/>
        <v>43775</v>
      </c>
      <c r="H324" s="72"/>
      <c r="I324" s="73"/>
      <c r="J324" s="74" t="s">
        <v>23</v>
      </c>
      <c r="K324" s="75"/>
      <c r="L324" s="76" t="s">
        <v>21</v>
      </c>
      <c r="M324" s="185"/>
      <c r="N324" s="67"/>
      <c r="O324" s="83"/>
      <c r="P324" s="97"/>
      <c r="Q324" s="97"/>
      <c r="R324" s="97"/>
      <c r="S324" s="97"/>
      <c r="T324" s="182"/>
      <c r="U324" s="182"/>
      <c r="V324" s="182"/>
      <c r="W324" s="182"/>
      <c r="X324" s="182"/>
      <c r="Y324" s="182"/>
      <c r="Z324" s="182"/>
      <c r="AA324" s="42">
        <f t="shared" si="38"/>
        <v>0</v>
      </c>
      <c r="AB324" s="42">
        <f t="shared" si="32"/>
        <v>0</v>
      </c>
      <c r="AC324" s="42">
        <f t="shared" si="33"/>
        <v>0</v>
      </c>
    </row>
    <row r="325" spans="1:29" ht="15" customHeight="1" thickTop="1" thickBot="1" x14ac:dyDescent="0.3">
      <c r="A325" s="5">
        <f t="shared" si="39"/>
        <v>43776</v>
      </c>
      <c r="B325" s="57">
        <f t="shared" si="34"/>
        <v>4</v>
      </c>
      <c r="C325" s="58">
        <f>ROW()</f>
        <v>325</v>
      </c>
      <c r="D325" s="189"/>
      <c r="E325" s="59">
        <f t="shared" si="35"/>
        <v>45</v>
      </c>
      <c r="F325" s="70">
        <f t="shared" si="36"/>
        <v>7</v>
      </c>
      <c r="G325" s="71">
        <f t="shared" si="37"/>
        <v>43776</v>
      </c>
      <c r="H325" s="72"/>
      <c r="I325" s="73"/>
      <c r="J325" s="74" t="s">
        <v>23</v>
      </c>
      <c r="K325" s="75"/>
      <c r="L325" s="76" t="s">
        <v>21</v>
      </c>
      <c r="M325" s="185"/>
      <c r="N325" s="67"/>
      <c r="O325" s="83"/>
      <c r="P325" s="97"/>
      <c r="Q325" s="97"/>
      <c r="R325" s="97"/>
      <c r="S325" s="97"/>
      <c r="T325" s="182"/>
      <c r="U325" s="182"/>
      <c r="V325" s="182"/>
      <c r="W325" s="182"/>
      <c r="X325" s="182"/>
      <c r="Y325" s="182"/>
      <c r="Z325" s="182"/>
      <c r="AA325" s="42">
        <f t="shared" si="38"/>
        <v>0</v>
      </c>
      <c r="AB325" s="42">
        <f t="shared" si="32"/>
        <v>0</v>
      </c>
      <c r="AC325" s="42">
        <f t="shared" si="33"/>
        <v>0</v>
      </c>
    </row>
    <row r="326" spans="1:29" ht="15" customHeight="1" thickTop="1" thickBot="1" x14ac:dyDescent="0.3">
      <c r="A326" s="5">
        <f t="shared" si="39"/>
        <v>43777</v>
      </c>
      <c r="B326" s="57">
        <f t="shared" si="34"/>
        <v>5</v>
      </c>
      <c r="C326" s="58">
        <f>ROW()</f>
        <v>326</v>
      </c>
      <c r="D326" s="189"/>
      <c r="E326" s="59">
        <f t="shared" si="35"/>
        <v>45</v>
      </c>
      <c r="F326" s="70">
        <f t="shared" si="36"/>
        <v>8</v>
      </c>
      <c r="G326" s="71">
        <f t="shared" si="37"/>
        <v>43777</v>
      </c>
      <c r="H326" s="78"/>
      <c r="I326" s="79"/>
      <c r="J326" s="80" t="s">
        <v>23</v>
      </c>
      <c r="K326" s="81"/>
      <c r="L326" s="82" t="s">
        <v>21</v>
      </c>
      <c r="M326" s="185"/>
      <c r="N326" s="67"/>
      <c r="O326" s="83"/>
      <c r="P326" s="97"/>
      <c r="Q326" s="97"/>
      <c r="R326" s="97"/>
      <c r="S326" s="97"/>
      <c r="T326" s="182"/>
      <c r="U326" s="182"/>
      <c r="V326" s="182"/>
      <c r="W326" s="182"/>
      <c r="X326" s="182"/>
      <c r="Y326" s="182"/>
      <c r="Z326" s="182"/>
      <c r="AA326" s="42">
        <f t="shared" si="38"/>
        <v>0</v>
      </c>
      <c r="AB326" s="42">
        <f t="shared" si="32"/>
        <v>0</v>
      </c>
      <c r="AC326" s="42">
        <f t="shared" si="33"/>
        <v>0</v>
      </c>
    </row>
    <row r="327" spans="1:29" ht="15" customHeight="1" thickTop="1" thickBot="1" x14ac:dyDescent="0.3">
      <c r="A327" s="5">
        <f t="shared" si="39"/>
        <v>43778</v>
      </c>
      <c r="B327" s="57">
        <f t="shared" si="34"/>
        <v>6</v>
      </c>
      <c r="C327" s="58">
        <f>ROW()</f>
        <v>327</v>
      </c>
      <c r="D327" s="189"/>
      <c r="E327" s="59">
        <f t="shared" si="35"/>
        <v>45</v>
      </c>
      <c r="F327" s="70">
        <f t="shared" si="36"/>
        <v>9</v>
      </c>
      <c r="G327" s="71">
        <f t="shared" si="37"/>
        <v>43778</v>
      </c>
      <c r="H327" s="84" t="s">
        <v>34</v>
      </c>
      <c r="I327" s="85"/>
      <c r="J327" s="86" t="s">
        <v>23</v>
      </c>
      <c r="K327" s="87"/>
      <c r="L327" s="88" t="s">
        <v>21</v>
      </c>
      <c r="M327" s="185"/>
      <c r="N327" s="67"/>
      <c r="O327" s="83"/>
      <c r="P327" s="97"/>
      <c r="Q327" s="97"/>
      <c r="R327" s="97"/>
      <c r="S327" s="97"/>
      <c r="T327" s="182"/>
      <c r="U327" s="182"/>
      <c r="V327" s="182"/>
      <c r="W327" s="182"/>
      <c r="X327" s="182"/>
      <c r="Y327" s="182"/>
      <c r="Z327" s="182"/>
      <c r="AA327" s="42">
        <f t="shared" si="38"/>
        <v>0</v>
      </c>
      <c r="AB327" s="42">
        <f t="shared" si="32"/>
        <v>0</v>
      </c>
      <c r="AC327" s="42">
        <f t="shared" si="33"/>
        <v>0</v>
      </c>
    </row>
    <row r="328" spans="1:29" ht="15" customHeight="1" thickTop="1" thickBot="1" x14ac:dyDescent="0.3">
      <c r="A328" s="5">
        <f t="shared" si="39"/>
        <v>43779</v>
      </c>
      <c r="B328" s="57">
        <f t="shared" si="34"/>
        <v>7</v>
      </c>
      <c r="C328" s="58">
        <f>ROW()</f>
        <v>328</v>
      </c>
      <c r="D328" s="189"/>
      <c r="E328" s="89">
        <f t="shared" si="35"/>
        <v>45</v>
      </c>
      <c r="F328" s="70">
        <f t="shared" si="36"/>
        <v>10</v>
      </c>
      <c r="G328" s="71">
        <f t="shared" si="37"/>
        <v>43779</v>
      </c>
      <c r="H328" s="72" t="s">
        <v>34</v>
      </c>
      <c r="I328" s="73"/>
      <c r="J328" s="74" t="s">
        <v>23</v>
      </c>
      <c r="K328" s="75"/>
      <c r="L328" s="76" t="s">
        <v>21</v>
      </c>
      <c r="M328" s="185"/>
      <c r="N328" s="67"/>
      <c r="O328" s="83"/>
      <c r="P328" s="97"/>
      <c r="Q328" s="97"/>
      <c r="R328" s="97"/>
      <c r="S328" s="97"/>
      <c r="T328" s="182"/>
      <c r="U328" s="182"/>
      <c r="V328" s="182"/>
      <c r="W328" s="182"/>
      <c r="X328" s="182"/>
      <c r="Y328" s="182"/>
      <c r="Z328" s="182"/>
      <c r="AA328" s="42">
        <f t="shared" si="38"/>
        <v>0</v>
      </c>
      <c r="AB328" s="42">
        <f t="shared" si="32"/>
        <v>0</v>
      </c>
      <c r="AC328" s="42">
        <f t="shared" si="33"/>
        <v>0</v>
      </c>
    </row>
    <row r="329" spans="1:29" ht="15" customHeight="1" thickTop="1" thickBot="1" x14ac:dyDescent="0.3">
      <c r="A329" s="5">
        <f t="shared" si="39"/>
        <v>43780</v>
      </c>
      <c r="B329" s="57">
        <f t="shared" si="34"/>
        <v>1</v>
      </c>
      <c r="C329" s="58">
        <f>ROW()</f>
        <v>329</v>
      </c>
      <c r="D329" s="189"/>
      <c r="E329" s="59">
        <f t="shared" si="35"/>
        <v>46</v>
      </c>
      <c r="F329" s="70">
        <f t="shared" si="36"/>
        <v>11</v>
      </c>
      <c r="G329" s="71">
        <f t="shared" si="37"/>
        <v>43780</v>
      </c>
      <c r="H329" s="72"/>
      <c r="I329" s="73"/>
      <c r="J329" s="74" t="s">
        <v>23</v>
      </c>
      <c r="K329" s="75"/>
      <c r="L329" s="76" t="s">
        <v>21</v>
      </c>
      <c r="M329" s="183">
        <f>COUNTIF(L329:L335,"SI")</f>
        <v>0</v>
      </c>
      <c r="N329" s="67"/>
      <c r="O329" s="83"/>
      <c r="P329" s="97"/>
      <c r="Q329" s="97"/>
      <c r="R329" s="97"/>
      <c r="S329" s="97"/>
      <c r="T329" s="182"/>
      <c r="U329" s="182"/>
      <c r="V329" s="182"/>
      <c r="W329" s="182"/>
      <c r="X329" s="182"/>
      <c r="Y329" s="182"/>
      <c r="Z329" s="182"/>
      <c r="AA329" s="42">
        <f t="shared" si="38"/>
        <v>0</v>
      </c>
      <c r="AB329" s="42">
        <f t="shared" si="32"/>
        <v>0</v>
      </c>
      <c r="AC329" s="42">
        <f t="shared" si="33"/>
        <v>0</v>
      </c>
    </row>
    <row r="330" spans="1:29" ht="15" customHeight="1" thickTop="1" thickBot="1" x14ac:dyDescent="0.3">
      <c r="A330" s="5">
        <f t="shared" si="39"/>
        <v>43781</v>
      </c>
      <c r="B330" s="57">
        <f t="shared" si="34"/>
        <v>2</v>
      </c>
      <c r="C330" s="58">
        <f>ROW()</f>
        <v>330</v>
      </c>
      <c r="D330" s="189"/>
      <c r="E330" s="59">
        <f t="shared" si="35"/>
        <v>46</v>
      </c>
      <c r="F330" s="70">
        <f t="shared" si="36"/>
        <v>12</v>
      </c>
      <c r="G330" s="71">
        <f t="shared" si="37"/>
        <v>43781</v>
      </c>
      <c r="H330" s="72"/>
      <c r="I330" s="73"/>
      <c r="J330" s="74" t="s">
        <v>23</v>
      </c>
      <c r="K330" s="75"/>
      <c r="L330" s="76" t="s">
        <v>21</v>
      </c>
      <c r="M330" s="185"/>
      <c r="N330" s="67"/>
      <c r="O330" s="83"/>
      <c r="P330" s="97"/>
      <c r="Q330" s="97"/>
      <c r="R330" s="97"/>
      <c r="S330" s="97"/>
      <c r="T330" s="182">
        <f>COUNTIF(H330:H336,"")</f>
        <v>5</v>
      </c>
      <c r="U330" s="182">
        <f>T330*7</f>
        <v>35</v>
      </c>
      <c r="V330" s="182">
        <f>$V$11*T330</f>
        <v>42</v>
      </c>
      <c r="W330" s="182">
        <f>V330-INT(V330)</f>
        <v>0</v>
      </c>
      <c r="X330" s="182">
        <f>SUM(AA330:AA336)</f>
        <v>0</v>
      </c>
      <c r="Y330" s="182">
        <f>X330-INT(X330)</f>
        <v>0</v>
      </c>
      <c r="Z330" s="182" t="str">
        <f>IF(X330&lt;V330,IF(X330&gt;U330,"SI","NO"),"NO")</f>
        <v>NO</v>
      </c>
      <c r="AA330" s="42">
        <f t="shared" si="38"/>
        <v>0</v>
      </c>
      <c r="AB330" s="42">
        <f t="shared" si="32"/>
        <v>0</v>
      </c>
      <c r="AC330" s="42">
        <f t="shared" si="33"/>
        <v>0</v>
      </c>
    </row>
    <row r="331" spans="1:29" ht="15" customHeight="1" thickTop="1" thickBot="1" x14ac:dyDescent="0.3">
      <c r="A331" s="5">
        <f t="shared" si="39"/>
        <v>43782</v>
      </c>
      <c r="B331" s="57">
        <f t="shared" si="34"/>
        <v>3</v>
      </c>
      <c r="C331" s="58">
        <f>ROW()</f>
        <v>331</v>
      </c>
      <c r="D331" s="189"/>
      <c r="E331" s="59">
        <f t="shared" si="35"/>
        <v>46</v>
      </c>
      <c r="F331" s="70">
        <f t="shared" si="36"/>
        <v>13</v>
      </c>
      <c r="G331" s="71">
        <f t="shared" si="37"/>
        <v>43782</v>
      </c>
      <c r="H331" s="72"/>
      <c r="I331" s="73"/>
      <c r="J331" s="74" t="s">
        <v>23</v>
      </c>
      <c r="K331" s="75"/>
      <c r="L331" s="76" t="s">
        <v>21</v>
      </c>
      <c r="M331" s="185"/>
      <c r="N331" s="67"/>
      <c r="O331" s="83"/>
      <c r="P331" s="97"/>
      <c r="Q331" s="97"/>
      <c r="R331" s="97"/>
      <c r="S331" s="97"/>
      <c r="T331" s="182"/>
      <c r="U331" s="182"/>
      <c r="V331" s="182"/>
      <c r="W331" s="182"/>
      <c r="X331" s="182"/>
      <c r="Y331" s="182"/>
      <c r="Z331" s="182"/>
      <c r="AA331" s="42">
        <f t="shared" si="38"/>
        <v>0</v>
      </c>
      <c r="AB331" s="42">
        <f t="shared" si="32"/>
        <v>0</v>
      </c>
      <c r="AC331" s="42">
        <f t="shared" si="33"/>
        <v>0</v>
      </c>
    </row>
    <row r="332" spans="1:29" ht="15" customHeight="1" thickTop="1" thickBot="1" x14ac:dyDescent="0.3">
      <c r="A332" s="5">
        <f t="shared" si="39"/>
        <v>43783</v>
      </c>
      <c r="B332" s="57">
        <f t="shared" si="34"/>
        <v>4</v>
      </c>
      <c r="C332" s="58">
        <f>ROW()</f>
        <v>332</v>
      </c>
      <c r="D332" s="189"/>
      <c r="E332" s="59">
        <f t="shared" si="35"/>
        <v>46</v>
      </c>
      <c r="F332" s="70">
        <f t="shared" si="36"/>
        <v>14</v>
      </c>
      <c r="G332" s="71">
        <f t="shared" si="37"/>
        <v>43783</v>
      </c>
      <c r="H332" s="72"/>
      <c r="I332" s="73"/>
      <c r="J332" s="74" t="s">
        <v>23</v>
      </c>
      <c r="K332" s="75"/>
      <c r="L332" s="76" t="s">
        <v>21</v>
      </c>
      <c r="M332" s="185"/>
      <c r="N332" s="67"/>
      <c r="O332" s="83"/>
      <c r="P332" s="97"/>
      <c r="Q332" s="97"/>
      <c r="R332" s="97"/>
      <c r="S332" s="97"/>
      <c r="T332" s="182"/>
      <c r="U332" s="182"/>
      <c r="V332" s="182"/>
      <c r="W332" s="182"/>
      <c r="X332" s="182"/>
      <c r="Y332" s="182"/>
      <c r="Z332" s="182"/>
      <c r="AA332" s="42">
        <f t="shared" si="38"/>
        <v>0</v>
      </c>
      <c r="AB332" s="42">
        <f t="shared" si="32"/>
        <v>0</v>
      </c>
      <c r="AC332" s="42">
        <f t="shared" si="33"/>
        <v>0</v>
      </c>
    </row>
    <row r="333" spans="1:29" ht="15" customHeight="1" thickTop="1" thickBot="1" x14ac:dyDescent="0.3">
      <c r="A333" s="5">
        <f t="shared" si="39"/>
        <v>43784</v>
      </c>
      <c r="B333" s="57">
        <f t="shared" si="34"/>
        <v>5</v>
      </c>
      <c r="C333" s="58">
        <f>ROW()</f>
        <v>333</v>
      </c>
      <c r="D333" s="189"/>
      <c r="E333" s="59">
        <f t="shared" si="35"/>
        <v>46</v>
      </c>
      <c r="F333" s="70">
        <f t="shared" si="36"/>
        <v>15</v>
      </c>
      <c r="G333" s="71">
        <f t="shared" si="37"/>
        <v>43784</v>
      </c>
      <c r="H333" s="78"/>
      <c r="I333" s="79"/>
      <c r="J333" s="80" t="s">
        <v>23</v>
      </c>
      <c r="K333" s="81"/>
      <c r="L333" s="82" t="s">
        <v>21</v>
      </c>
      <c r="M333" s="185"/>
      <c r="N333" s="67"/>
      <c r="O333" s="83"/>
      <c r="P333" s="97"/>
      <c r="Q333" s="97"/>
      <c r="R333" s="97"/>
      <c r="S333" s="97"/>
      <c r="T333" s="182"/>
      <c r="U333" s="182"/>
      <c r="V333" s="182"/>
      <c r="W333" s="182"/>
      <c r="X333" s="182"/>
      <c r="Y333" s="182"/>
      <c r="Z333" s="182"/>
      <c r="AA333" s="42">
        <f t="shared" si="38"/>
        <v>0</v>
      </c>
      <c r="AB333" s="42">
        <f t="shared" si="32"/>
        <v>0</v>
      </c>
      <c r="AC333" s="42">
        <f t="shared" si="33"/>
        <v>0</v>
      </c>
    </row>
    <row r="334" spans="1:29" ht="15" customHeight="1" thickTop="1" thickBot="1" x14ac:dyDescent="0.3">
      <c r="A334" s="5">
        <f t="shared" si="39"/>
        <v>43785</v>
      </c>
      <c r="B334" s="57">
        <f t="shared" si="34"/>
        <v>6</v>
      </c>
      <c r="C334" s="58">
        <f>ROW()</f>
        <v>334</v>
      </c>
      <c r="D334" s="189"/>
      <c r="E334" s="59">
        <f t="shared" si="35"/>
        <v>46</v>
      </c>
      <c r="F334" s="70">
        <f t="shared" si="36"/>
        <v>16</v>
      </c>
      <c r="G334" s="71">
        <f t="shared" si="37"/>
        <v>43785</v>
      </c>
      <c r="H334" s="84" t="s">
        <v>34</v>
      </c>
      <c r="I334" s="85"/>
      <c r="J334" s="86" t="s">
        <v>23</v>
      </c>
      <c r="K334" s="87"/>
      <c r="L334" s="88" t="s">
        <v>21</v>
      </c>
      <c r="M334" s="185"/>
      <c r="N334" s="67"/>
      <c r="O334" s="83"/>
      <c r="P334" s="97"/>
      <c r="Q334" s="97"/>
      <c r="R334" s="97"/>
      <c r="S334" s="97"/>
      <c r="T334" s="182"/>
      <c r="U334" s="182"/>
      <c r="V334" s="182"/>
      <c r="W334" s="182"/>
      <c r="X334" s="182"/>
      <c r="Y334" s="182"/>
      <c r="Z334" s="182"/>
      <c r="AA334" s="42">
        <f t="shared" si="38"/>
        <v>0</v>
      </c>
      <c r="AB334" s="42">
        <f t="shared" si="32"/>
        <v>0</v>
      </c>
      <c r="AC334" s="42">
        <f t="shared" si="33"/>
        <v>0</v>
      </c>
    </row>
    <row r="335" spans="1:29" ht="15" customHeight="1" thickTop="1" thickBot="1" x14ac:dyDescent="0.3">
      <c r="A335" s="5">
        <f t="shared" si="39"/>
        <v>43786</v>
      </c>
      <c r="B335" s="57">
        <f t="shared" si="34"/>
        <v>7</v>
      </c>
      <c r="C335" s="58">
        <f>ROW()</f>
        <v>335</v>
      </c>
      <c r="D335" s="189"/>
      <c r="E335" s="89">
        <f t="shared" si="35"/>
        <v>46</v>
      </c>
      <c r="F335" s="70">
        <f t="shared" si="36"/>
        <v>17</v>
      </c>
      <c r="G335" s="71">
        <f t="shared" si="37"/>
        <v>43786</v>
      </c>
      <c r="H335" s="72" t="s">
        <v>34</v>
      </c>
      <c r="I335" s="73"/>
      <c r="J335" s="74" t="s">
        <v>23</v>
      </c>
      <c r="K335" s="75"/>
      <c r="L335" s="76" t="s">
        <v>21</v>
      </c>
      <c r="M335" s="185"/>
      <c r="N335" s="67"/>
      <c r="O335" s="83"/>
      <c r="P335" s="97"/>
      <c r="Q335" s="97"/>
      <c r="R335" s="97"/>
      <c r="S335" s="97"/>
      <c r="T335" s="182"/>
      <c r="U335" s="182"/>
      <c r="V335" s="182"/>
      <c r="W335" s="182"/>
      <c r="X335" s="182"/>
      <c r="Y335" s="182"/>
      <c r="Z335" s="182"/>
      <c r="AA335" s="42">
        <f t="shared" si="38"/>
        <v>0</v>
      </c>
      <c r="AB335" s="42">
        <f t="shared" ref="AB335:AB379" si="40">I335</f>
        <v>0</v>
      </c>
      <c r="AC335" s="42">
        <f t="shared" ref="AC335:AC379" si="41">K335/60</f>
        <v>0</v>
      </c>
    </row>
    <row r="336" spans="1:29" ht="15" customHeight="1" thickTop="1" thickBot="1" x14ac:dyDescent="0.3">
      <c r="A336" s="5">
        <f t="shared" si="39"/>
        <v>43787</v>
      </c>
      <c r="B336" s="57">
        <f t="shared" ref="B336:B379" si="42">WEEKDAY(A336,2)</f>
        <v>1</v>
      </c>
      <c r="C336" s="58">
        <f>ROW()</f>
        <v>336</v>
      </c>
      <c r="D336" s="189"/>
      <c r="E336" s="59">
        <f t="shared" ref="E336:E379" si="43">WEEKNUM($A336,2)</f>
        <v>47</v>
      </c>
      <c r="F336" s="70">
        <f t="shared" ref="F336:F379" si="44">DAY($A336)</f>
        <v>18</v>
      </c>
      <c r="G336" s="71">
        <f t="shared" ref="G336:G379" si="45">$A336</f>
        <v>43787</v>
      </c>
      <c r="H336" s="72"/>
      <c r="I336" s="73"/>
      <c r="J336" s="74" t="s">
        <v>23</v>
      </c>
      <c r="K336" s="75"/>
      <c r="L336" s="76" t="s">
        <v>21</v>
      </c>
      <c r="M336" s="183">
        <f>COUNTIF(L336:L342,"SI")</f>
        <v>0</v>
      </c>
      <c r="N336" s="67"/>
      <c r="O336" s="83"/>
      <c r="P336" s="97"/>
      <c r="Q336" s="97"/>
      <c r="R336" s="97"/>
      <c r="S336" s="97"/>
      <c r="T336" s="182"/>
      <c r="U336" s="182"/>
      <c r="V336" s="182"/>
      <c r="W336" s="182"/>
      <c r="X336" s="182"/>
      <c r="Y336" s="182"/>
      <c r="Z336" s="182"/>
      <c r="AA336" s="42">
        <f t="shared" ref="AA336:AA378" si="46">AB336+AC336</f>
        <v>0</v>
      </c>
      <c r="AB336" s="42">
        <f t="shared" si="40"/>
        <v>0</v>
      </c>
      <c r="AC336" s="42">
        <f t="shared" si="41"/>
        <v>0</v>
      </c>
    </row>
    <row r="337" spans="1:29" ht="15" customHeight="1" thickTop="1" thickBot="1" x14ac:dyDescent="0.3">
      <c r="A337" s="5">
        <f t="shared" ref="A337:A379" si="47">A336+1</f>
        <v>43788</v>
      </c>
      <c r="B337" s="57">
        <f t="shared" si="42"/>
        <v>2</v>
      </c>
      <c r="C337" s="58">
        <f>ROW()</f>
        <v>337</v>
      </c>
      <c r="D337" s="189"/>
      <c r="E337" s="59">
        <f t="shared" si="43"/>
        <v>47</v>
      </c>
      <c r="F337" s="70">
        <f t="shared" si="44"/>
        <v>19</v>
      </c>
      <c r="G337" s="71">
        <f t="shared" si="45"/>
        <v>43788</v>
      </c>
      <c r="H337" s="72"/>
      <c r="I337" s="73"/>
      <c r="J337" s="74" t="s">
        <v>23</v>
      </c>
      <c r="K337" s="75"/>
      <c r="L337" s="76" t="s">
        <v>21</v>
      </c>
      <c r="M337" s="185"/>
      <c r="N337" s="67"/>
      <c r="O337" s="83"/>
      <c r="P337" s="97"/>
      <c r="Q337" s="97"/>
      <c r="R337" s="97"/>
      <c r="S337" s="97"/>
      <c r="T337" s="182">
        <f>COUNTIF(H337:H343,"")</f>
        <v>5</v>
      </c>
      <c r="U337" s="182">
        <f>T337*7</f>
        <v>35</v>
      </c>
      <c r="V337" s="182">
        <f>$V$11*T337</f>
        <v>42</v>
      </c>
      <c r="W337" s="182">
        <f>V337-INT(V337)</f>
        <v>0</v>
      </c>
      <c r="X337" s="182">
        <f>SUM(AA337:AA343)</f>
        <v>0</v>
      </c>
      <c r="Y337" s="182">
        <f>X337-INT(X337)</f>
        <v>0</v>
      </c>
      <c r="Z337" s="182" t="str">
        <f>IF(X337&lt;V337,IF(X337&gt;U337,"SI","NO"),"NO")</f>
        <v>NO</v>
      </c>
      <c r="AA337" s="42">
        <f t="shared" si="46"/>
        <v>0</v>
      </c>
      <c r="AB337" s="42">
        <f t="shared" si="40"/>
        <v>0</v>
      </c>
      <c r="AC337" s="42">
        <f t="shared" si="41"/>
        <v>0</v>
      </c>
    </row>
    <row r="338" spans="1:29" ht="15" customHeight="1" thickTop="1" thickBot="1" x14ac:dyDescent="0.3">
      <c r="A338" s="5">
        <f t="shared" si="47"/>
        <v>43789</v>
      </c>
      <c r="B338" s="57">
        <f t="shared" si="42"/>
        <v>3</v>
      </c>
      <c r="C338" s="58">
        <f>ROW()</f>
        <v>338</v>
      </c>
      <c r="D338" s="189"/>
      <c r="E338" s="59">
        <f t="shared" si="43"/>
        <v>47</v>
      </c>
      <c r="F338" s="70">
        <f t="shared" si="44"/>
        <v>20</v>
      </c>
      <c r="G338" s="71">
        <f t="shared" si="45"/>
        <v>43789</v>
      </c>
      <c r="H338" s="72"/>
      <c r="I338" s="73"/>
      <c r="J338" s="74" t="s">
        <v>23</v>
      </c>
      <c r="K338" s="75"/>
      <c r="L338" s="76" t="s">
        <v>21</v>
      </c>
      <c r="M338" s="185"/>
      <c r="N338" s="67"/>
      <c r="O338" s="83"/>
      <c r="P338" s="97"/>
      <c r="Q338" s="97"/>
      <c r="R338" s="97"/>
      <c r="S338" s="97"/>
      <c r="T338" s="182"/>
      <c r="U338" s="182"/>
      <c r="V338" s="182"/>
      <c r="W338" s="182"/>
      <c r="X338" s="182"/>
      <c r="Y338" s="182"/>
      <c r="Z338" s="182"/>
      <c r="AA338" s="42">
        <f t="shared" si="46"/>
        <v>0</v>
      </c>
      <c r="AB338" s="42">
        <f t="shared" si="40"/>
        <v>0</v>
      </c>
      <c r="AC338" s="42">
        <f t="shared" si="41"/>
        <v>0</v>
      </c>
    </row>
    <row r="339" spans="1:29" ht="15" customHeight="1" thickTop="1" thickBot="1" x14ac:dyDescent="0.3">
      <c r="A339" s="5">
        <f t="shared" si="47"/>
        <v>43790</v>
      </c>
      <c r="B339" s="57">
        <f t="shared" si="42"/>
        <v>4</v>
      </c>
      <c r="C339" s="58">
        <f>ROW()</f>
        <v>339</v>
      </c>
      <c r="D339" s="189"/>
      <c r="E339" s="59">
        <f t="shared" si="43"/>
        <v>47</v>
      </c>
      <c r="F339" s="70">
        <f t="shared" si="44"/>
        <v>21</v>
      </c>
      <c r="G339" s="71">
        <f t="shared" si="45"/>
        <v>43790</v>
      </c>
      <c r="H339" s="72"/>
      <c r="I339" s="73"/>
      <c r="J339" s="74" t="s">
        <v>23</v>
      </c>
      <c r="K339" s="75"/>
      <c r="L339" s="76" t="s">
        <v>21</v>
      </c>
      <c r="M339" s="185"/>
      <c r="N339" s="67"/>
      <c r="O339" s="83"/>
      <c r="P339" s="97"/>
      <c r="Q339" s="97"/>
      <c r="R339" s="97"/>
      <c r="S339" s="97"/>
      <c r="T339" s="182"/>
      <c r="U339" s="182"/>
      <c r="V339" s="182"/>
      <c r="W339" s="182"/>
      <c r="X339" s="182"/>
      <c r="Y339" s="182"/>
      <c r="Z339" s="182"/>
      <c r="AA339" s="42">
        <f t="shared" si="46"/>
        <v>0</v>
      </c>
      <c r="AB339" s="42">
        <f t="shared" si="40"/>
        <v>0</v>
      </c>
      <c r="AC339" s="42">
        <f t="shared" si="41"/>
        <v>0</v>
      </c>
    </row>
    <row r="340" spans="1:29" ht="15" customHeight="1" thickTop="1" thickBot="1" x14ac:dyDescent="0.3">
      <c r="A340" s="5">
        <f t="shared" si="47"/>
        <v>43791</v>
      </c>
      <c r="B340" s="57">
        <f t="shared" si="42"/>
        <v>5</v>
      </c>
      <c r="C340" s="58">
        <f>ROW()</f>
        <v>340</v>
      </c>
      <c r="D340" s="189"/>
      <c r="E340" s="59">
        <f t="shared" si="43"/>
        <v>47</v>
      </c>
      <c r="F340" s="70">
        <f t="shared" si="44"/>
        <v>22</v>
      </c>
      <c r="G340" s="71">
        <f t="shared" si="45"/>
        <v>43791</v>
      </c>
      <c r="H340" s="78"/>
      <c r="I340" s="79"/>
      <c r="J340" s="80" t="s">
        <v>23</v>
      </c>
      <c r="K340" s="81"/>
      <c r="L340" s="82" t="s">
        <v>21</v>
      </c>
      <c r="M340" s="185"/>
      <c r="N340" s="67"/>
      <c r="O340" s="83"/>
      <c r="P340" s="97"/>
      <c r="Q340" s="97"/>
      <c r="R340" s="97"/>
      <c r="S340" s="97"/>
      <c r="T340" s="182"/>
      <c r="U340" s="182"/>
      <c r="V340" s="182"/>
      <c r="W340" s="182"/>
      <c r="X340" s="182"/>
      <c r="Y340" s="182"/>
      <c r="Z340" s="182"/>
      <c r="AA340" s="42">
        <f t="shared" si="46"/>
        <v>0</v>
      </c>
      <c r="AB340" s="42">
        <f t="shared" si="40"/>
        <v>0</v>
      </c>
      <c r="AC340" s="42">
        <f t="shared" si="41"/>
        <v>0</v>
      </c>
    </row>
    <row r="341" spans="1:29" ht="15" customHeight="1" thickTop="1" thickBot="1" x14ac:dyDescent="0.3">
      <c r="A341" s="5">
        <f t="shared" si="47"/>
        <v>43792</v>
      </c>
      <c r="B341" s="57">
        <f t="shared" si="42"/>
        <v>6</v>
      </c>
      <c r="C341" s="58">
        <f>ROW()</f>
        <v>341</v>
      </c>
      <c r="D341" s="189"/>
      <c r="E341" s="59">
        <f t="shared" si="43"/>
        <v>47</v>
      </c>
      <c r="F341" s="70">
        <f t="shared" si="44"/>
        <v>23</v>
      </c>
      <c r="G341" s="71">
        <f t="shared" si="45"/>
        <v>43792</v>
      </c>
      <c r="H341" s="84" t="s">
        <v>34</v>
      </c>
      <c r="I341" s="85"/>
      <c r="J341" s="86" t="s">
        <v>23</v>
      </c>
      <c r="K341" s="87"/>
      <c r="L341" s="88" t="s">
        <v>21</v>
      </c>
      <c r="M341" s="185"/>
      <c r="N341" s="67"/>
      <c r="O341" s="83"/>
      <c r="P341" s="97"/>
      <c r="Q341" s="97"/>
      <c r="R341" s="97"/>
      <c r="S341" s="97"/>
      <c r="T341" s="182"/>
      <c r="U341" s="182"/>
      <c r="V341" s="182"/>
      <c r="W341" s="182"/>
      <c r="X341" s="182"/>
      <c r="Y341" s="182"/>
      <c r="Z341" s="182"/>
      <c r="AA341" s="42">
        <f t="shared" si="46"/>
        <v>0</v>
      </c>
      <c r="AB341" s="42">
        <f t="shared" si="40"/>
        <v>0</v>
      </c>
      <c r="AC341" s="42">
        <f t="shared" si="41"/>
        <v>0</v>
      </c>
    </row>
    <row r="342" spans="1:29" ht="15" customHeight="1" thickTop="1" thickBot="1" x14ac:dyDescent="0.3">
      <c r="A342" s="5">
        <f t="shared" si="47"/>
        <v>43793</v>
      </c>
      <c r="B342" s="57">
        <f t="shared" si="42"/>
        <v>7</v>
      </c>
      <c r="C342" s="58">
        <f>ROW()</f>
        <v>342</v>
      </c>
      <c r="D342" s="189"/>
      <c r="E342" s="89">
        <f t="shared" si="43"/>
        <v>47</v>
      </c>
      <c r="F342" s="70">
        <f t="shared" si="44"/>
        <v>24</v>
      </c>
      <c r="G342" s="71">
        <f t="shared" si="45"/>
        <v>43793</v>
      </c>
      <c r="H342" s="72" t="s">
        <v>34</v>
      </c>
      <c r="I342" s="73"/>
      <c r="J342" s="74" t="s">
        <v>23</v>
      </c>
      <c r="K342" s="75"/>
      <c r="L342" s="76" t="s">
        <v>21</v>
      </c>
      <c r="M342" s="185"/>
      <c r="N342" s="67"/>
      <c r="O342" s="83"/>
      <c r="P342" s="97"/>
      <c r="Q342" s="97"/>
      <c r="R342" s="97"/>
      <c r="S342" s="97"/>
      <c r="T342" s="182"/>
      <c r="U342" s="182"/>
      <c r="V342" s="182"/>
      <c r="W342" s="182"/>
      <c r="X342" s="182"/>
      <c r="Y342" s="182"/>
      <c r="Z342" s="182"/>
      <c r="AA342" s="42">
        <f t="shared" si="46"/>
        <v>0</v>
      </c>
      <c r="AB342" s="42">
        <f t="shared" si="40"/>
        <v>0</v>
      </c>
      <c r="AC342" s="42">
        <f t="shared" si="41"/>
        <v>0</v>
      </c>
    </row>
    <row r="343" spans="1:29" ht="15" customHeight="1" thickTop="1" thickBot="1" x14ac:dyDescent="0.3">
      <c r="A343" s="5">
        <f t="shared" si="47"/>
        <v>43794</v>
      </c>
      <c r="B343" s="57">
        <f t="shared" si="42"/>
        <v>1</v>
      </c>
      <c r="C343" s="58">
        <f>ROW()</f>
        <v>343</v>
      </c>
      <c r="D343" s="189"/>
      <c r="E343" s="59">
        <f t="shared" si="43"/>
        <v>48</v>
      </c>
      <c r="F343" s="70">
        <f t="shared" si="44"/>
        <v>25</v>
      </c>
      <c r="G343" s="71">
        <f t="shared" si="45"/>
        <v>43794</v>
      </c>
      <c r="H343" s="72"/>
      <c r="I343" s="73"/>
      <c r="J343" s="74" t="s">
        <v>23</v>
      </c>
      <c r="K343" s="75"/>
      <c r="L343" s="76" t="s">
        <v>21</v>
      </c>
      <c r="M343" s="183">
        <f>COUNTIF(L343:L349,"SI")</f>
        <v>0</v>
      </c>
      <c r="N343" s="67"/>
      <c r="O343" s="224" t="s">
        <v>75</v>
      </c>
      <c r="P343" s="97"/>
      <c r="Q343" s="97"/>
      <c r="R343" s="97"/>
      <c r="S343" s="97"/>
      <c r="T343" s="182"/>
      <c r="U343" s="182"/>
      <c r="V343" s="182"/>
      <c r="W343" s="182"/>
      <c r="X343" s="182"/>
      <c r="Y343" s="182"/>
      <c r="Z343" s="182"/>
      <c r="AA343" s="42">
        <f t="shared" si="46"/>
        <v>0</v>
      </c>
      <c r="AB343" s="42">
        <f t="shared" si="40"/>
        <v>0</v>
      </c>
      <c r="AC343" s="42">
        <f t="shared" si="41"/>
        <v>0</v>
      </c>
    </row>
    <row r="344" spans="1:29" ht="15" customHeight="1" thickTop="1" thickBot="1" x14ac:dyDescent="0.3">
      <c r="A344" s="5">
        <f t="shared" si="47"/>
        <v>43795</v>
      </c>
      <c r="B344" s="57">
        <f t="shared" si="42"/>
        <v>2</v>
      </c>
      <c r="C344" s="58">
        <f>ROW()</f>
        <v>344</v>
      </c>
      <c r="D344" s="189"/>
      <c r="E344" s="59">
        <f t="shared" si="43"/>
        <v>48</v>
      </c>
      <c r="F344" s="70">
        <f t="shared" si="44"/>
        <v>26</v>
      </c>
      <c r="G344" s="71">
        <f t="shared" si="45"/>
        <v>43795</v>
      </c>
      <c r="H344" s="72"/>
      <c r="I344" s="73"/>
      <c r="J344" s="74" t="s">
        <v>23</v>
      </c>
      <c r="K344" s="75"/>
      <c r="L344" s="76" t="s">
        <v>21</v>
      </c>
      <c r="M344" s="185"/>
      <c r="N344" s="67"/>
      <c r="O344" s="224" t="s">
        <v>76</v>
      </c>
      <c r="P344" s="97"/>
      <c r="Q344" s="97"/>
      <c r="R344" s="97"/>
      <c r="S344" s="97"/>
      <c r="T344" s="182">
        <f>COUNTIF(H344:H350,"")</f>
        <v>5</v>
      </c>
      <c r="U344" s="182">
        <f>T344*7</f>
        <v>35</v>
      </c>
      <c r="V344" s="182">
        <f>$V$11*T344</f>
        <v>42</v>
      </c>
      <c r="W344" s="182">
        <f>V344-INT(V344)</f>
        <v>0</v>
      </c>
      <c r="X344" s="182">
        <f>SUM(AA344:AA350)</f>
        <v>0</v>
      </c>
      <c r="Y344" s="182">
        <f>X344-INT(X344)</f>
        <v>0</v>
      </c>
      <c r="Z344" s="182" t="str">
        <f>IF(X344&lt;V344,IF(X344&gt;U344,"SI","NO"),"NO")</f>
        <v>NO</v>
      </c>
      <c r="AA344" s="42">
        <f t="shared" si="46"/>
        <v>0</v>
      </c>
      <c r="AB344" s="42">
        <f t="shared" si="40"/>
        <v>0</v>
      </c>
      <c r="AC344" s="42">
        <f t="shared" si="41"/>
        <v>0</v>
      </c>
    </row>
    <row r="345" spans="1:29" ht="15" customHeight="1" thickTop="1" thickBot="1" x14ac:dyDescent="0.3">
      <c r="A345" s="5">
        <f t="shared" si="47"/>
        <v>43796</v>
      </c>
      <c r="B345" s="57">
        <f t="shared" si="42"/>
        <v>3</v>
      </c>
      <c r="C345" s="58">
        <f>ROW()</f>
        <v>345</v>
      </c>
      <c r="D345" s="189"/>
      <c r="E345" s="59">
        <f t="shared" si="43"/>
        <v>48</v>
      </c>
      <c r="F345" s="70">
        <f t="shared" si="44"/>
        <v>27</v>
      </c>
      <c r="G345" s="71">
        <f t="shared" si="45"/>
        <v>43796</v>
      </c>
      <c r="H345" s="72"/>
      <c r="I345" s="73"/>
      <c r="J345" s="74" t="s">
        <v>23</v>
      </c>
      <c r="K345" s="75"/>
      <c r="L345" s="76" t="s">
        <v>21</v>
      </c>
      <c r="M345" s="185"/>
      <c r="N345" s="67"/>
      <c r="O345" s="225"/>
      <c r="P345" s="97"/>
      <c r="Q345" s="97"/>
      <c r="R345" s="97"/>
      <c r="S345" s="97"/>
      <c r="T345" s="182"/>
      <c r="U345" s="182"/>
      <c r="V345" s="182"/>
      <c r="W345" s="182"/>
      <c r="X345" s="182"/>
      <c r="Y345" s="182"/>
      <c r="Z345" s="182"/>
      <c r="AA345" s="42">
        <f t="shared" si="46"/>
        <v>0</v>
      </c>
      <c r="AB345" s="42">
        <f t="shared" si="40"/>
        <v>0</v>
      </c>
      <c r="AC345" s="42">
        <f t="shared" si="41"/>
        <v>0</v>
      </c>
    </row>
    <row r="346" spans="1:29" ht="15" customHeight="1" thickTop="1" thickBot="1" x14ac:dyDescent="0.3">
      <c r="A346" s="5">
        <f t="shared" si="47"/>
        <v>43797</v>
      </c>
      <c r="B346" s="57">
        <f t="shared" si="42"/>
        <v>4</v>
      </c>
      <c r="C346" s="58">
        <f>ROW()</f>
        <v>346</v>
      </c>
      <c r="D346" s="189"/>
      <c r="E346" s="59">
        <f t="shared" si="43"/>
        <v>48</v>
      </c>
      <c r="F346" s="70">
        <f t="shared" si="44"/>
        <v>28</v>
      </c>
      <c r="G346" s="71">
        <f t="shared" si="45"/>
        <v>43797</v>
      </c>
      <c r="H346" s="72"/>
      <c r="I346" s="73"/>
      <c r="J346" s="74" t="s">
        <v>23</v>
      </c>
      <c r="K346" s="75"/>
      <c r="L346" s="76" t="s">
        <v>21</v>
      </c>
      <c r="M346" s="185"/>
      <c r="N346" s="67"/>
      <c r="O346" s="83"/>
      <c r="P346" s="97"/>
      <c r="Q346" s="97"/>
      <c r="R346" s="97"/>
      <c r="S346" s="97"/>
      <c r="T346" s="182"/>
      <c r="U346" s="182"/>
      <c r="V346" s="182"/>
      <c r="W346" s="182"/>
      <c r="X346" s="182"/>
      <c r="Y346" s="182"/>
      <c r="Z346" s="182"/>
      <c r="AA346" s="42">
        <f t="shared" si="46"/>
        <v>0</v>
      </c>
      <c r="AB346" s="42">
        <f t="shared" si="40"/>
        <v>0</v>
      </c>
      <c r="AC346" s="42">
        <f t="shared" si="41"/>
        <v>0</v>
      </c>
    </row>
    <row r="347" spans="1:29" ht="15" customHeight="1" thickTop="1" thickBot="1" x14ac:dyDescent="0.3">
      <c r="A347" s="5">
        <f t="shared" si="47"/>
        <v>43798</v>
      </c>
      <c r="B347" s="57">
        <f t="shared" si="42"/>
        <v>5</v>
      </c>
      <c r="C347" s="58">
        <f>ROW()</f>
        <v>347</v>
      </c>
      <c r="D347" s="189"/>
      <c r="E347" s="59">
        <f t="shared" si="43"/>
        <v>48</v>
      </c>
      <c r="F347" s="70">
        <f t="shared" si="44"/>
        <v>29</v>
      </c>
      <c r="G347" s="71">
        <f t="shared" si="45"/>
        <v>43798</v>
      </c>
      <c r="H347" s="78"/>
      <c r="I347" s="79"/>
      <c r="J347" s="80" t="s">
        <v>23</v>
      </c>
      <c r="K347" s="81"/>
      <c r="L347" s="82" t="s">
        <v>21</v>
      </c>
      <c r="M347" s="185"/>
      <c r="N347" s="67"/>
      <c r="O347" s="83"/>
      <c r="P347" s="97"/>
      <c r="Q347" s="97"/>
      <c r="R347" s="97"/>
      <c r="S347" s="97"/>
      <c r="T347" s="182"/>
      <c r="U347" s="182"/>
      <c r="V347" s="182"/>
      <c r="W347" s="182"/>
      <c r="X347" s="182"/>
      <c r="Y347" s="182"/>
      <c r="Z347" s="182"/>
      <c r="AA347" s="42">
        <f t="shared" si="46"/>
        <v>0</v>
      </c>
      <c r="AB347" s="42">
        <f t="shared" si="40"/>
        <v>0</v>
      </c>
      <c r="AC347" s="42">
        <f t="shared" si="41"/>
        <v>0</v>
      </c>
    </row>
    <row r="348" spans="1:29" ht="15" customHeight="1" thickTop="1" thickBot="1" x14ac:dyDescent="0.3">
      <c r="A348" s="5">
        <f t="shared" si="47"/>
        <v>43799</v>
      </c>
      <c r="B348" s="57">
        <f t="shared" si="42"/>
        <v>6</v>
      </c>
      <c r="C348" s="58">
        <f>ROW()</f>
        <v>348</v>
      </c>
      <c r="D348" s="189"/>
      <c r="E348" s="59">
        <f t="shared" si="43"/>
        <v>48</v>
      </c>
      <c r="F348" s="70">
        <f t="shared" si="44"/>
        <v>30</v>
      </c>
      <c r="G348" s="71">
        <f t="shared" si="45"/>
        <v>43799</v>
      </c>
      <c r="H348" s="84" t="s">
        <v>34</v>
      </c>
      <c r="I348" s="85"/>
      <c r="J348" s="86" t="s">
        <v>23</v>
      </c>
      <c r="K348" s="87"/>
      <c r="L348" s="88" t="s">
        <v>21</v>
      </c>
      <c r="M348" s="185"/>
      <c r="N348" s="67"/>
      <c r="O348" s="83"/>
      <c r="P348" s="97"/>
      <c r="Q348" s="97"/>
      <c r="R348" s="97"/>
      <c r="S348" s="97"/>
      <c r="T348" s="182"/>
      <c r="U348" s="182"/>
      <c r="V348" s="182"/>
      <c r="W348" s="182"/>
      <c r="X348" s="182"/>
      <c r="Y348" s="182"/>
      <c r="Z348" s="182"/>
      <c r="AA348" s="42">
        <f t="shared" si="46"/>
        <v>0</v>
      </c>
      <c r="AB348" s="42">
        <f t="shared" si="40"/>
        <v>0</v>
      </c>
      <c r="AC348" s="42">
        <f t="shared" si="41"/>
        <v>0</v>
      </c>
    </row>
    <row r="349" spans="1:29" ht="15" customHeight="1" thickTop="1" thickBot="1" x14ac:dyDescent="0.3">
      <c r="A349" s="5">
        <f t="shared" si="47"/>
        <v>43800</v>
      </c>
      <c r="B349" s="57">
        <f t="shared" si="42"/>
        <v>7</v>
      </c>
      <c r="C349" s="58">
        <f>ROW()</f>
        <v>349</v>
      </c>
      <c r="D349" s="186" t="s">
        <v>77</v>
      </c>
      <c r="E349" s="89">
        <f t="shared" si="43"/>
        <v>48</v>
      </c>
      <c r="F349" s="70">
        <f t="shared" si="44"/>
        <v>1</v>
      </c>
      <c r="G349" s="71">
        <f t="shared" si="45"/>
        <v>43800</v>
      </c>
      <c r="H349" s="72" t="s">
        <v>34</v>
      </c>
      <c r="I349" s="73"/>
      <c r="J349" s="74" t="s">
        <v>23</v>
      </c>
      <c r="K349" s="75"/>
      <c r="L349" s="76" t="s">
        <v>21</v>
      </c>
      <c r="M349" s="185"/>
      <c r="N349" s="67"/>
      <c r="O349" s="83"/>
      <c r="P349" s="97"/>
      <c r="Q349" s="97"/>
      <c r="R349" s="97"/>
      <c r="S349" s="97"/>
      <c r="T349" s="182"/>
      <c r="U349" s="182"/>
      <c r="V349" s="182"/>
      <c r="W349" s="182"/>
      <c r="X349" s="182"/>
      <c r="Y349" s="182"/>
      <c r="Z349" s="182"/>
      <c r="AA349" s="42">
        <f t="shared" si="46"/>
        <v>0</v>
      </c>
      <c r="AB349" s="42">
        <f t="shared" si="40"/>
        <v>0</v>
      </c>
      <c r="AC349" s="42">
        <f t="shared" si="41"/>
        <v>0</v>
      </c>
    </row>
    <row r="350" spans="1:29" ht="15" customHeight="1" thickTop="1" thickBot="1" x14ac:dyDescent="0.3">
      <c r="A350" s="5">
        <f t="shared" si="47"/>
        <v>43801</v>
      </c>
      <c r="B350" s="57">
        <f t="shared" si="42"/>
        <v>1</v>
      </c>
      <c r="C350" s="58">
        <f>ROW()</f>
        <v>350</v>
      </c>
      <c r="D350" s="186"/>
      <c r="E350" s="59">
        <f t="shared" si="43"/>
        <v>49</v>
      </c>
      <c r="F350" s="70">
        <f t="shared" si="44"/>
        <v>2</v>
      </c>
      <c r="G350" s="71">
        <f t="shared" si="45"/>
        <v>43801</v>
      </c>
      <c r="H350" s="72"/>
      <c r="I350" s="73"/>
      <c r="J350" s="74" t="s">
        <v>23</v>
      </c>
      <c r="K350" s="75"/>
      <c r="L350" s="76" t="s">
        <v>21</v>
      </c>
      <c r="M350" s="183">
        <f>COUNTIF(L350:L356,"SI")</f>
        <v>0</v>
      </c>
      <c r="N350" s="67"/>
      <c r="O350" s="83"/>
      <c r="P350" s="97"/>
      <c r="Q350" s="97"/>
      <c r="R350" s="97"/>
      <c r="S350" s="97"/>
      <c r="T350" s="182"/>
      <c r="U350" s="182"/>
      <c r="V350" s="182"/>
      <c r="W350" s="182"/>
      <c r="X350" s="182"/>
      <c r="Y350" s="182"/>
      <c r="Z350" s="182"/>
      <c r="AA350" s="42">
        <f t="shared" si="46"/>
        <v>0</v>
      </c>
      <c r="AB350" s="42">
        <f t="shared" si="40"/>
        <v>0</v>
      </c>
      <c r="AC350" s="42">
        <f t="shared" si="41"/>
        <v>0</v>
      </c>
    </row>
    <row r="351" spans="1:29" ht="15" customHeight="1" thickTop="1" thickBot="1" x14ac:dyDescent="0.3">
      <c r="A351" s="5">
        <f t="shared" si="47"/>
        <v>43802</v>
      </c>
      <c r="B351" s="57">
        <f t="shared" si="42"/>
        <v>2</v>
      </c>
      <c r="C351" s="58">
        <f>ROW()</f>
        <v>351</v>
      </c>
      <c r="D351" s="186"/>
      <c r="E351" s="59">
        <f t="shared" si="43"/>
        <v>49</v>
      </c>
      <c r="F351" s="70">
        <f t="shared" si="44"/>
        <v>3</v>
      </c>
      <c r="G351" s="71">
        <f t="shared" si="45"/>
        <v>43802</v>
      </c>
      <c r="H351" s="72"/>
      <c r="I351" s="73"/>
      <c r="J351" s="74" t="s">
        <v>23</v>
      </c>
      <c r="K351" s="75"/>
      <c r="L351" s="76" t="s">
        <v>21</v>
      </c>
      <c r="M351" s="185"/>
      <c r="N351" s="67"/>
      <c r="O351" s="83"/>
      <c r="P351" s="97"/>
      <c r="Q351" s="97"/>
      <c r="R351" s="97"/>
      <c r="S351" s="97"/>
      <c r="T351" s="182">
        <f>COUNTIF(H351:H357,"")</f>
        <v>3</v>
      </c>
      <c r="U351" s="182">
        <f>T351*7</f>
        <v>21</v>
      </c>
      <c r="V351" s="182">
        <f>$V$11*T351</f>
        <v>25.200000000000003</v>
      </c>
      <c r="W351" s="182">
        <f>V351-INT(V351)</f>
        <v>0.20000000000000284</v>
      </c>
      <c r="X351" s="182">
        <f>SUM(AA351:AA357)</f>
        <v>0</v>
      </c>
      <c r="Y351" s="182">
        <f>X351-INT(X351)</f>
        <v>0</v>
      </c>
      <c r="Z351" s="182" t="str">
        <f>IF(X351&lt;V351,IF(X351&gt;U351,"SI","NO"),"NO")</f>
        <v>NO</v>
      </c>
      <c r="AA351" s="42">
        <f t="shared" si="46"/>
        <v>0</v>
      </c>
      <c r="AB351" s="42">
        <f t="shared" si="40"/>
        <v>0</v>
      </c>
      <c r="AC351" s="42">
        <f t="shared" si="41"/>
        <v>0</v>
      </c>
    </row>
    <row r="352" spans="1:29" ht="15" customHeight="1" thickTop="1" thickBot="1" x14ac:dyDescent="0.3">
      <c r="A352" s="5">
        <f t="shared" si="47"/>
        <v>43803</v>
      </c>
      <c r="B352" s="57">
        <f t="shared" si="42"/>
        <v>3</v>
      </c>
      <c r="C352" s="58">
        <f>ROW()</f>
        <v>352</v>
      </c>
      <c r="D352" s="186"/>
      <c r="E352" s="59">
        <f t="shared" si="43"/>
        <v>49</v>
      </c>
      <c r="F352" s="70">
        <f t="shared" si="44"/>
        <v>4</v>
      </c>
      <c r="G352" s="71">
        <f t="shared" si="45"/>
        <v>43803</v>
      </c>
      <c r="H352" s="72"/>
      <c r="I352" s="73"/>
      <c r="J352" s="74" t="s">
        <v>23</v>
      </c>
      <c r="K352" s="75"/>
      <c r="L352" s="76" t="s">
        <v>21</v>
      </c>
      <c r="M352" s="185"/>
      <c r="N352" s="67"/>
      <c r="O352" s="83"/>
      <c r="P352" s="97"/>
      <c r="Q352" s="97"/>
      <c r="R352" s="97"/>
      <c r="S352" s="97"/>
      <c r="T352" s="182"/>
      <c r="U352" s="182"/>
      <c r="V352" s="182"/>
      <c r="W352" s="182"/>
      <c r="X352" s="182"/>
      <c r="Y352" s="182"/>
      <c r="Z352" s="182"/>
      <c r="AA352" s="42">
        <f t="shared" si="46"/>
        <v>0</v>
      </c>
      <c r="AB352" s="42">
        <f t="shared" si="40"/>
        <v>0</v>
      </c>
      <c r="AC352" s="42">
        <f t="shared" si="41"/>
        <v>0</v>
      </c>
    </row>
    <row r="353" spans="1:29" ht="15" customHeight="1" thickTop="1" thickBot="1" x14ac:dyDescent="0.3">
      <c r="A353" s="5">
        <f t="shared" si="47"/>
        <v>43804</v>
      </c>
      <c r="B353" s="57">
        <f t="shared" si="42"/>
        <v>4</v>
      </c>
      <c r="C353" s="58">
        <f>ROW()</f>
        <v>353</v>
      </c>
      <c r="D353" s="186"/>
      <c r="E353" s="59">
        <f t="shared" si="43"/>
        <v>49</v>
      </c>
      <c r="F353" s="70">
        <f t="shared" si="44"/>
        <v>5</v>
      </c>
      <c r="G353" s="71">
        <f t="shared" si="45"/>
        <v>43804</v>
      </c>
      <c r="H353" s="72"/>
      <c r="I353" s="73"/>
      <c r="J353" s="74" t="s">
        <v>23</v>
      </c>
      <c r="K353" s="75"/>
      <c r="L353" s="76" t="s">
        <v>21</v>
      </c>
      <c r="M353" s="185"/>
      <c r="N353" s="67"/>
      <c r="O353" s="83"/>
      <c r="P353" s="97"/>
      <c r="Q353" s="97"/>
      <c r="R353" s="97"/>
      <c r="S353" s="97"/>
      <c r="T353" s="182"/>
      <c r="U353" s="182"/>
      <c r="V353" s="182"/>
      <c r="W353" s="182"/>
      <c r="X353" s="182"/>
      <c r="Y353" s="182"/>
      <c r="Z353" s="182"/>
      <c r="AA353" s="42">
        <f t="shared" si="46"/>
        <v>0</v>
      </c>
      <c r="AB353" s="42">
        <f t="shared" si="40"/>
        <v>0</v>
      </c>
      <c r="AC353" s="42">
        <f t="shared" si="41"/>
        <v>0</v>
      </c>
    </row>
    <row r="354" spans="1:29" ht="15" customHeight="1" thickTop="1" thickBot="1" x14ac:dyDescent="0.3">
      <c r="A354" s="5">
        <f t="shared" si="47"/>
        <v>43805</v>
      </c>
      <c r="B354" s="57">
        <f t="shared" si="42"/>
        <v>5</v>
      </c>
      <c r="C354" s="58">
        <f>ROW()</f>
        <v>354</v>
      </c>
      <c r="D354" s="186"/>
      <c r="E354" s="59">
        <f t="shared" si="43"/>
        <v>49</v>
      </c>
      <c r="F354" s="70">
        <f t="shared" si="44"/>
        <v>6</v>
      </c>
      <c r="G354" s="71">
        <f t="shared" si="45"/>
        <v>43805</v>
      </c>
      <c r="H354" s="72" t="s">
        <v>34</v>
      </c>
      <c r="I354" s="73"/>
      <c r="J354" s="74" t="s">
        <v>23</v>
      </c>
      <c r="K354" s="75"/>
      <c r="L354" s="76" t="s">
        <v>21</v>
      </c>
      <c r="M354" s="185"/>
      <c r="N354" s="67"/>
      <c r="O354" s="83"/>
      <c r="P354" s="97"/>
      <c r="Q354" s="97"/>
      <c r="R354" s="97"/>
      <c r="S354" s="97"/>
      <c r="T354" s="182"/>
      <c r="U354" s="182"/>
      <c r="V354" s="182"/>
      <c r="W354" s="182"/>
      <c r="X354" s="182"/>
      <c r="Y354" s="182"/>
      <c r="Z354" s="182"/>
      <c r="AA354" s="42">
        <f t="shared" si="46"/>
        <v>0</v>
      </c>
      <c r="AB354" s="42">
        <f t="shared" si="40"/>
        <v>0</v>
      </c>
      <c r="AC354" s="42">
        <f t="shared" si="41"/>
        <v>0</v>
      </c>
    </row>
    <row r="355" spans="1:29" ht="15" customHeight="1" thickTop="1" thickBot="1" x14ac:dyDescent="0.3">
      <c r="A355" s="5">
        <f t="shared" si="47"/>
        <v>43806</v>
      </c>
      <c r="B355" s="57">
        <f t="shared" si="42"/>
        <v>6</v>
      </c>
      <c r="C355" s="58">
        <f>ROW()</f>
        <v>355</v>
      </c>
      <c r="D355" s="186"/>
      <c r="E355" s="59">
        <f t="shared" si="43"/>
        <v>49</v>
      </c>
      <c r="F355" s="70">
        <f t="shared" si="44"/>
        <v>7</v>
      </c>
      <c r="G355" s="71">
        <f t="shared" si="45"/>
        <v>43806</v>
      </c>
      <c r="H355" s="84" t="s">
        <v>34</v>
      </c>
      <c r="I355" s="85"/>
      <c r="J355" s="86" t="s">
        <v>23</v>
      </c>
      <c r="K355" s="87"/>
      <c r="L355" s="88" t="s">
        <v>21</v>
      </c>
      <c r="M355" s="185"/>
      <c r="N355" s="67"/>
      <c r="O355" s="83"/>
      <c r="P355" s="97"/>
      <c r="Q355" s="97"/>
      <c r="R355" s="97"/>
      <c r="S355" s="97"/>
      <c r="T355" s="182"/>
      <c r="U355" s="182"/>
      <c r="V355" s="182"/>
      <c r="W355" s="182"/>
      <c r="X355" s="182"/>
      <c r="Y355" s="182"/>
      <c r="Z355" s="182"/>
      <c r="AA355" s="42">
        <f t="shared" si="46"/>
        <v>0</v>
      </c>
      <c r="AB355" s="42">
        <f t="shared" si="40"/>
        <v>0</v>
      </c>
      <c r="AC355" s="42">
        <f t="shared" si="41"/>
        <v>0</v>
      </c>
    </row>
    <row r="356" spans="1:29" ht="15" customHeight="1" thickTop="1" thickBot="1" x14ac:dyDescent="0.3">
      <c r="A356" s="5">
        <f t="shared" si="47"/>
        <v>43807</v>
      </c>
      <c r="B356" s="57">
        <f t="shared" si="42"/>
        <v>7</v>
      </c>
      <c r="C356" s="58">
        <f>ROW()</f>
        <v>356</v>
      </c>
      <c r="D356" s="186"/>
      <c r="E356" s="89">
        <f t="shared" si="43"/>
        <v>49</v>
      </c>
      <c r="F356" s="70">
        <f t="shared" si="44"/>
        <v>8</v>
      </c>
      <c r="G356" s="71">
        <f t="shared" si="45"/>
        <v>43807</v>
      </c>
      <c r="H356" s="72" t="s">
        <v>34</v>
      </c>
      <c r="I356" s="73"/>
      <c r="J356" s="74" t="s">
        <v>23</v>
      </c>
      <c r="K356" s="75"/>
      <c r="L356" s="76" t="s">
        <v>21</v>
      </c>
      <c r="M356" s="185"/>
      <c r="N356" s="67"/>
      <c r="O356" s="83"/>
      <c r="P356" s="97"/>
      <c r="Q356" s="97"/>
      <c r="R356" s="97"/>
      <c r="S356" s="97"/>
      <c r="T356" s="182"/>
      <c r="U356" s="182"/>
      <c r="V356" s="182"/>
      <c r="W356" s="182"/>
      <c r="X356" s="182"/>
      <c r="Y356" s="182"/>
      <c r="Z356" s="182"/>
      <c r="AA356" s="42">
        <f t="shared" si="46"/>
        <v>0</v>
      </c>
      <c r="AB356" s="42">
        <f t="shared" si="40"/>
        <v>0</v>
      </c>
      <c r="AC356" s="42">
        <f t="shared" si="41"/>
        <v>0</v>
      </c>
    </row>
    <row r="357" spans="1:29" ht="15" customHeight="1" thickTop="1" thickBot="1" x14ac:dyDescent="0.3">
      <c r="A357" s="5">
        <f t="shared" si="47"/>
        <v>43808</v>
      </c>
      <c r="B357" s="57">
        <f t="shared" si="42"/>
        <v>1</v>
      </c>
      <c r="C357" s="58">
        <f>ROW()</f>
        <v>357</v>
      </c>
      <c r="D357" s="186"/>
      <c r="E357" s="59">
        <f t="shared" si="43"/>
        <v>50</v>
      </c>
      <c r="F357" s="70">
        <f t="shared" si="44"/>
        <v>9</v>
      </c>
      <c r="G357" s="71">
        <f t="shared" si="45"/>
        <v>43808</v>
      </c>
      <c r="H357" s="72" t="s">
        <v>34</v>
      </c>
      <c r="I357" s="73"/>
      <c r="J357" s="74" t="s">
        <v>23</v>
      </c>
      <c r="K357" s="75"/>
      <c r="L357" s="76" t="s">
        <v>21</v>
      </c>
      <c r="M357" s="183">
        <f>COUNTIF(L357:L363,"SI")</f>
        <v>0</v>
      </c>
      <c r="N357" s="67"/>
      <c r="O357" s="83"/>
      <c r="P357" s="97"/>
      <c r="Q357" s="97"/>
      <c r="R357" s="97"/>
      <c r="S357" s="97"/>
      <c r="T357" s="182"/>
      <c r="U357" s="182"/>
      <c r="V357" s="182"/>
      <c r="W357" s="182"/>
      <c r="X357" s="182"/>
      <c r="Y357" s="182"/>
      <c r="Z357" s="182"/>
      <c r="AA357" s="42">
        <f t="shared" si="46"/>
        <v>0</v>
      </c>
      <c r="AB357" s="42">
        <f t="shared" si="40"/>
        <v>0</v>
      </c>
      <c r="AC357" s="42">
        <f t="shared" si="41"/>
        <v>0</v>
      </c>
    </row>
    <row r="358" spans="1:29" ht="15" customHeight="1" thickTop="1" thickBot="1" x14ac:dyDescent="0.3">
      <c r="A358" s="5">
        <f t="shared" si="47"/>
        <v>43809</v>
      </c>
      <c r="B358" s="57">
        <f t="shared" si="42"/>
        <v>2</v>
      </c>
      <c r="C358" s="58">
        <f>ROW()</f>
        <v>358</v>
      </c>
      <c r="D358" s="186"/>
      <c r="E358" s="59">
        <f t="shared" si="43"/>
        <v>50</v>
      </c>
      <c r="F358" s="70">
        <f t="shared" si="44"/>
        <v>10</v>
      </c>
      <c r="G358" s="71">
        <f t="shared" si="45"/>
        <v>43809</v>
      </c>
      <c r="H358" s="72"/>
      <c r="I358" s="73"/>
      <c r="J358" s="74" t="s">
        <v>23</v>
      </c>
      <c r="K358" s="75"/>
      <c r="L358" s="76" t="s">
        <v>21</v>
      </c>
      <c r="M358" s="185"/>
      <c r="N358" s="67"/>
      <c r="O358" s="83"/>
      <c r="P358" s="97"/>
      <c r="Q358" s="97"/>
      <c r="R358" s="97"/>
      <c r="S358" s="97"/>
      <c r="T358" s="182">
        <f>COUNTIF(H358:H364,"")</f>
        <v>5</v>
      </c>
      <c r="U358" s="182">
        <f>T358*7</f>
        <v>35</v>
      </c>
      <c r="V358" s="182">
        <f>$V$11*T358</f>
        <v>42</v>
      </c>
      <c r="W358" s="182">
        <f>V358-INT(V358)</f>
        <v>0</v>
      </c>
      <c r="X358" s="182">
        <f>SUM(AA358:AA364)</f>
        <v>0</v>
      </c>
      <c r="Y358" s="182">
        <f>X358-INT(X358)</f>
        <v>0</v>
      </c>
      <c r="Z358" s="182" t="str">
        <f>IF(X358&lt;V358,IF(X358&gt;U358,"SI","NO"),"NO")</f>
        <v>NO</v>
      </c>
      <c r="AA358" s="42">
        <f t="shared" si="46"/>
        <v>0</v>
      </c>
      <c r="AB358" s="42">
        <f t="shared" si="40"/>
        <v>0</v>
      </c>
      <c r="AC358" s="42">
        <f t="shared" si="41"/>
        <v>0</v>
      </c>
    </row>
    <row r="359" spans="1:29" ht="15" customHeight="1" thickTop="1" thickBot="1" x14ac:dyDescent="0.3">
      <c r="A359" s="5">
        <f t="shared" si="47"/>
        <v>43810</v>
      </c>
      <c r="B359" s="57">
        <f t="shared" si="42"/>
        <v>3</v>
      </c>
      <c r="C359" s="58">
        <f>ROW()</f>
        <v>359</v>
      </c>
      <c r="D359" s="186"/>
      <c r="E359" s="59">
        <f t="shared" si="43"/>
        <v>50</v>
      </c>
      <c r="F359" s="70">
        <f t="shared" si="44"/>
        <v>11</v>
      </c>
      <c r="G359" s="71">
        <f t="shared" si="45"/>
        <v>43810</v>
      </c>
      <c r="H359" s="72"/>
      <c r="I359" s="73"/>
      <c r="J359" s="74" t="s">
        <v>23</v>
      </c>
      <c r="K359" s="75"/>
      <c r="L359" s="76" t="s">
        <v>21</v>
      </c>
      <c r="M359" s="185"/>
      <c r="N359" s="67"/>
      <c r="O359" s="83"/>
      <c r="P359" s="97"/>
      <c r="Q359" s="97"/>
      <c r="R359" s="97"/>
      <c r="S359" s="97"/>
      <c r="T359" s="182"/>
      <c r="U359" s="182"/>
      <c r="V359" s="182"/>
      <c r="W359" s="182"/>
      <c r="X359" s="182"/>
      <c r="Y359" s="182"/>
      <c r="Z359" s="182"/>
      <c r="AA359" s="42">
        <f t="shared" si="46"/>
        <v>0</v>
      </c>
      <c r="AB359" s="42">
        <f t="shared" si="40"/>
        <v>0</v>
      </c>
      <c r="AC359" s="42">
        <f t="shared" si="41"/>
        <v>0</v>
      </c>
    </row>
    <row r="360" spans="1:29" ht="15" customHeight="1" thickTop="1" thickBot="1" x14ac:dyDescent="0.3">
      <c r="A360" s="5">
        <f t="shared" si="47"/>
        <v>43811</v>
      </c>
      <c r="B360" s="57">
        <f t="shared" si="42"/>
        <v>4</v>
      </c>
      <c r="C360" s="58">
        <f>ROW()</f>
        <v>360</v>
      </c>
      <c r="D360" s="186"/>
      <c r="E360" s="59">
        <f t="shared" si="43"/>
        <v>50</v>
      </c>
      <c r="F360" s="70">
        <f t="shared" si="44"/>
        <v>12</v>
      </c>
      <c r="G360" s="71">
        <f t="shared" si="45"/>
        <v>43811</v>
      </c>
      <c r="H360" s="72"/>
      <c r="I360" s="73"/>
      <c r="J360" s="74" t="s">
        <v>23</v>
      </c>
      <c r="K360" s="75"/>
      <c r="L360" s="76" t="s">
        <v>21</v>
      </c>
      <c r="M360" s="185"/>
      <c r="N360" s="67"/>
      <c r="O360" s="83"/>
      <c r="P360" s="97"/>
      <c r="Q360" s="97"/>
      <c r="R360" s="97"/>
      <c r="S360" s="97"/>
      <c r="T360" s="182"/>
      <c r="U360" s="182"/>
      <c r="V360" s="182"/>
      <c r="W360" s="182"/>
      <c r="X360" s="182"/>
      <c r="Y360" s="182"/>
      <c r="Z360" s="182"/>
      <c r="AA360" s="42">
        <f t="shared" si="46"/>
        <v>0</v>
      </c>
      <c r="AB360" s="42">
        <f t="shared" si="40"/>
        <v>0</v>
      </c>
      <c r="AC360" s="42">
        <f t="shared" si="41"/>
        <v>0</v>
      </c>
    </row>
    <row r="361" spans="1:29" ht="15" customHeight="1" thickTop="1" thickBot="1" x14ac:dyDescent="0.3">
      <c r="A361" s="5">
        <f t="shared" si="47"/>
        <v>43812</v>
      </c>
      <c r="B361" s="57">
        <f t="shared" si="42"/>
        <v>5</v>
      </c>
      <c r="C361" s="58">
        <f>ROW()</f>
        <v>361</v>
      </c>
      <c r="D361" s="186"/>
      <c r="E361" s="59">
        <f t="shared" si="43"/>
        <v>50</v>
      </c>
      <c r="F361" s="70">
        <f t="shared" si="44"/>
        <v>13</v>
      </c>
      <c r="G361" s="71">
        <f t="shared" si="45"/>
        <v>43812</v>
      </c>
      <c r="H361" s="78"/>
      <c r="I361" s="79"/>
      <c r="J361" s="80" t="s">
        <v>23</v>
      </c>
      <c r="K361" s="81"/>
      <c r="L361" s="82" t="s">
        <v>21</v>
      </c>
      <c r="M361" s="185"/>
      <c r="N361" s="67"/>
      <c r="O361" s="83"/>
      <c r="P361" s="97"/>
      <c r="Q361" s="97"/>
      <c r="R361" s="97"/>
      <c r="S361" s="97"/>
      <c r="T361" s="182"/>
      <c r="U361" s="182"/>
      <c r="V361" s="182"/>
      <c r="W361" s="182"/>
      <c r="X361" s="182"/>
      <c r="Y361" s="182"/>
      <c r="Z361" s="182"/>
      <c r="AA361" s="42">
        <f t="shared" si="46"/>
        <v>0</v>
      </c>
      <c r="AB361" s="42">
        <f t="shared" si="40"/>
        <v>0</v>
      </c>
      <c r="AC361" s="42">
        <f t="shared" si="41"/>
        <v>0</v>
      </c>
    </row>
    <row r="362" spans="1:29" ht="15" customHeight="1" thickTop="1" thickBot="1" x14ac:dyDescent="0.3">
      <c r="A362" s="5">
        <f t="shared" si="47"/>
        <v>43813</v>
      </c>
      <c r="B362" s="57">
        <f t="shared" si="42"/>
        <v>6</v>
      </c>
      <c r="C362" s="58">
        <f>ROW()</f>
        <v>362</v>
      </c>
      <c r="D362" s="186"/>
      <c r="E362" s="59">
        <f t="shared" si="43"/>
        <v>50</v>
      </c>
      <c r="F362" s="70">
        <f t="shared" si="44"/>
        <v>14</v>
      </c>
      <c r="G362" s="71">
        <f t="shared" si="45"/>
        <v>43813</v>
      </c>
      <c r="H362" s="84" t="s">
        <v>34</v>
      </c>
      <c r="I362" s="85"/>
      <c r="J362" s="86" t="s">
        <v>23</v>
      </c>
      <c r="K362" s="87"/>
      <c r="L362" s="88" t="s">
        <v>21</v>
      </c>
      <c r="M362" s="185"/>
      <c r="N362" s="67"/>
      <c r="O362" s="83"/>
      <c r="P362" s="97"/>
      <c r="Q362" s="97"/>
      <c r="R362" s="97"/>
      <c r="S362" s="97"/>
      <c r="T362" s="182"/>
      <c r="U362" s="182"/>
      <c r="V362" s="182"/>
      <c r="W362" s="182"/>
      <c r="X362" s="182"/>
      <c r="Y362" s="182"/>
      <c r="Z362" s="182"/>
      <c r="AA362" s="42">
        <f t="shared" si="46"/>
        <v>0</v>
      </c>
      <c r="AB362" s="42">
        <f t="shared" si="40"/>
        <v>0</v>
      </c>
      <c r="AC362" s="42">
        <f t="shared" si="41"/>
        <v>0</v>
      </c>
    </row>
    <row r="363" spans="1:29" ht="15" customHeight="1" thickTop="1" thickBot="1" x14ac:dyDescent="0.3">
      <c r="A363" s="5">
        <f t="shared" si="47"/>
        <v>43814</v>
      </c>
      <c r="B363" s="57">
        <f t="shared" si="42"/>
        <v>7</v>
      </c>
      <c r="C363" s="58">
        <f>ROW()</f>
        <v>363</v>
      </c>
      <c r="D363" s="186"/>
      <c r="E363" s="89">
        <f t="shared" si="43"/>
        <v>50</v>
      </c>
      <c r="F363" s="70">
        <f t="shared" si="44"/>
        <v>15</v>
      </c>
      <c r="G363" s="71">
        <f t="shared" si="45"/>
        <v>43814</v>
      </c>
      <c r="H363" s="72" t="s">
        <v>34</v>
      </c>
      <c r="I363" s="73"/>
      <c r="J363" s="74" t="s">
        <v>23</v>
      </c>
      <c r="K363" s="75"/>
      <c r="L363" s="76" t="s">
        <v>21</v>
      </c>
      <c r="M363" s="185"/>
      <c r="N363" s="67"/>
      <c r="O363" s="83"/>
      <c r="P363" s="97"/>
      <c r="Q363" s="97"/>
      <c r="R363" s="97"/>
      <c r="S363" s="97"/>
      <c r="T363" s="182"/>
      <c r="U363" s="182"/>
      <c r="V363" s="182"/>
      <c r="W363" s="182"/>
      <c r="X363" s="182"/>
      <c r="Y363" s="182"/>
      <c r="Z363" s="182"/>
      <c r="AA363" s="42">
        <f t="shared" si="46"/>
        <v>0</v>
      </c>
      <c r="AB363" s="42">
        <f t="shared" si="40"/>
        <v>0</v>
      </c>
      <c r="AC363" s="42">
        <f t="shared" si="41"/>
        <v>0</v>
      </c>
    </row>
    <row r="364" spans="1:29" ht="15" customHeight="1" thickTop="1" thickBot="1" x14ac:dyDescent="0.3">
      <c r="A364" s="5">
        <f t="shared" si="47"/>
        <v>43815</v>
      </c>
      <c r="B364" s="57">
        <f t="shared" si="42"/>
        <v>1</v>
      </c>
      <c r="C364" s="58">
        <f>ROW()</f>
        <v>364</v>
      </c>
      <c r="D364" s="186"/>
      <c r="E364" s="59">
        <f t="shared" si="43"/>
        <v>51</v>
      </c>
      <c r="F364" s="70">
        <f t="shared" si="44"/>
        <v>16</v>
      </c>
      <c r="G364" s="71">
        <f t="shared" si="45"/>
        <v>43815</v>
      </c>
      <c r="H364" s="72"/>
      <c r="I364" s="73"/>
      <c r="J364" s="74" t="s">
        <v>23</v>
      </c>
      <c r="K364" s="75"/>
      <c r="L364" s="76" t="s">
        <v>21</v>
      </c>
      <c r="M364" s="183">
        <f>COUNTIF(L364:L370,"SI")</f>
        <v>0</v>
      </c>
      <c r="N364" s="67"/>
      <c r="O364" s="83"/>
      <c r="P364" s="97"/>
      <c r="Q364" s="97"/>
      <c r="R364" s="97"/>
      <c r="S364" s="97"/>
      <c r="T364" s="182"/>
      <c r="U364" s="182"/>
      <c r="V364" s="182"/>
      <c r="W364" s="182"/>
      <c r="X364" s="182"/>
      <c r="Y364" s="182"/>
      <c r="Z364" s="182"/>
      <c r="AA364" s="42">
        <f t="shared" si="46"/>
        <v>0</v>
      </c>
      <c r="AB364" s="42">
        <f t="shared" si="40"/>
        <v>0</v>
      </c>
      <c r="AC364" s="42">
        <f t="shared" si="41"/>
        <v>0</v>
      </c>
    </row>
    <row r="365" spans="1:29" ht="15" customHeight="1" thickTop="1" thickBot="1" x14ac:dyDescent="0.3">
      <c r="A365" s="5">
        <f t="shared" si="47"/>
        <v>43816</v>
      </c>
      <c r="B365" s="57">
        <f t="shared" si="42"/>
        <v>2</v>
      </c>
      <c r="C365" s="58">
        <f>ROW()</f>
        <v>365</v>
      </c>
      <c r="D365" s="186"/>
      <c r="E365" s="59">
        <f t="shared" si="43"/>
        <v>51</v>
      </c>
      <c r="F365" s="70">
        <f t="shared" si="44"/>
        <v>17</v>
      </c>
      <c r="G365" s="71">
        <f t="shared" si="45"/>
        <v>43816</v>
      </c>
      <c r="H365" s="72"/>
      <c r="I365" s="73"/>
      <c r="J365" s="74" t="s">
        <v>23</v>
      </c>
      <c r="K365" s="75"/>
      <c r="L365" s="76" t="s">
        <v>21</v>
      </c>
      <c r="M365" s="185"/>
      <c r="N365" s="67"/>
      <c r="O365" s="83"/>
      <c r="P365" s="97"/>
      <c r="Q365" s="97"/>
      <c r="R365" s="97"/>
      <c r="S365" s="97"/>
      <c r="T365" s="182">
        <f>COUNTIF(H365:H371,"")</f>
        <v>5</v>
      </c>
      <c r="U365" s="182">
        <f>T365*7</f>
        <v>35</v>
      </c>
      <c r="V365" s="182">
        <f>$V$11*T365</f>
        <v>42</v>
      </c>
      <c r="W365" s="182">
        <f>V365-INT(V365)</f>
        <v>0</v>
      </c>
      <c r="X365" s="182">
        <f>SUM(AA365:AA371)</f>
        <v>0</v>
      </c>
      <c r="Y365" s="182">
        <f>X365-INT(X365)</f>
        <v>0</v>
      </c>
      <c r="Z365" s="182" t="str">
        <f>IF(X365&lt;V365,IF(X365&gt;U365,"SI","NO"),"NO")</f>
        <v>NO</v>
      </c>
      <c r="AA365" s="42">
        <f t="shared" si="46"/>
        <v>0</v>
      </c>
      <c r="AB365" s="42">
        <f t="shared" si="40"/>
        <v>0</v>
      </c>
      <c r="AC365" s="42">
        <f t="shared" si="41"/>
        <v>0</v>
      </c>
    </row>
    <row r="366" spans="1:29" ht="15" customHeight="1" thickTop="1" thickBot="1" x14ac:dyDescent="0.3">
      <c r="A366" s="5">
        <f t="shared" si="47"/>
        <v>43817</v>
      </c>
      <c r="B366" s="57">
        <f t="shared" si="42"/>
        <v>3</v>
      </c>
      <c r="C366" s="58">
        <f>ROW()</f>
        <v>366</v>
      </c>
      <c r="D366" s="186"/>
      <c r="E366" s="59">
        <f t="shared" si="43"/>
        <v>51</v>
      </c>
      <c r="F366" s="70">
        <f t="shared" si="44"/>
        <v>18</v>
      </c>
      <c r="G366" s="71">
        <f t="shared" si="45"/>
        <v>43817</v>
      </c>
      <c r="H366" s="72"/>
      <c r="I366" s="73"/>
      <c r="J366" s="74" t="s">
        <v>23</v>
      </c>
      <c r="K366" s="75"/>
      <c r="L366" s="76" t="s">
        <v>21</v>
      </c>
      <c r="M366" s="185"/>
      <c r="N366" s="67"/>
      <c r="O366" s="83"/>
      <c r="P366" s="97"/>
      <c r="Q366" s="97"/>
      <c r="R366" s="97"/>
      <c r="S366" s="97"/>
      <c r="T366" s="182"/>
      <c r="U366" s="182"/>
      <c r="V366" s="182"/>
      <c r="W366" s="182"/>
      <c r="X366" s="182"/>
      <c r="Y366" s="182"/>
      <c r="Z366" s="182"/>
      <c r="AA366" s="42">
        <f t="shared" si="46"/>
        <v>0</v>
      </c>
      <c r="AB366" s="42">
        <f t="shared" si="40"/>
        <v>0</v>
      </c>
      <c r="AC366" s="42">
        <f t="shared" si="41"/>
        <v>0</v>
      </c>
    </row>
    <row r="367" spans="1:29" ht="15" customHeight="1" thickTop="1" thickBot="1" x14ac:dyDescent="0.3">
      <c r="A367" s="5">
        <f t="shared" si="47"/>
        <v>43818</v>
      </c>
      <c r="B367" s="57">
        <f t="shared" si="42"/>
        <v>4</v>
      </c>
      <c r="C367" s="58">
        <f>ROW()</f>
        <v>367</v>
      </c>
      <c r="D367" s="186"/>
      <c r="E367" s="59">
        <f t="shared" si="43"/>
        <v>51</v>
      </c>
      <c r="F367" s="70">
        <f t="shared" si="44"/>
        <v>19</v>
      </c>
      <c r="G367" s="71">
        <f t="shared" si="45"/>
        <v>43818</v>
      </c>
      <c r="H367" s="72"/>
      <c r="I367" s="73"/>
      <c r="J367" s="74" t="s">
        <v>23</v>
      </c>
      <c r="K367" s="75"/>
      <c r="L367" s="76" t="s">
        <v>21</v>
      </c>
      <c r="M367" s="185"/>
      <c r="N367" s="67"/>
      <c r="O367" s="83"/>
      <c r="P367" s="97"/>
      <c r="Q367" s="97"/>
      <c r="R367" s="97"/>
      <c r="S367" s="97"/>
      <c r="T367" s="182"/>
      <c r="U367" s="182"/>
      <c r="V367" s="182"/>
      <c r="W367" s="182"/>
      <c r="X367" s="182"/>
      <c r="Y367" s="182"/>
      <c r="Z367" s="182"/>
      <c r="AA367" s="42">
        <f t="shared" si="46"/>
        <v>0</v>
      </c>
      <c r="AB367" s="42">
        <f t="shared" si="40"/>
        <v>0</v>
      </c>
      <c r="AC367" s="42">
        <f t="shared" si="41"/>
        <v>0</v>
      </c>
    </row>
    <row r="368" spans="1:29" ht="15" customHeight="1" thickTop="1" thickBot="1" x14ac:dyDescent="0.3">
      <c r="A368" s="5">
        <f t="shared" si="47"/>
        <v>43819</v>
      </c>
      <c r="B368" s="57">
        <f t="shared" si="42"/>
        <v>5</v>
      </c>
      <c r="C368" s="58">
        <f>ROW()</f>
        <v>368</v>
      </c>
      <c r="D368" s="186"/>
      <c r="E368" s="59">
        <f t="shared" si="43"/>
        <v>51</v>
      </c>
      <c r="F368" s="70">
        <f t="shared" si="44"/>
        <v>20</v>
      </c>
      <c r="G368" s="71">
        <f t="shared" si="45"/>
        <v>43819</v>
      </c>
      <c r="H368" s="78"/>
      <c r="I368" s="79"/>
      <c r="J368" s="80" t="s">
        <v>23</v>
      </c>
      <c r="K368" s="81"/>
      <c r="L368" s="82" t="s">
        <v>21</v>
      </c>
      <c r="M368" s="185"/>
      <c r="N368" s="67"/>
      <c r="O368" s="83"/>
      <c r="P368" s="97"/>
      <c r="Q368" s="97"/>
      <c r="R368" s="97"/>
      <c r="S368" s="97"/>
      <c r="T368" s="182"/>
      <c r="U368" s="182"/>
      <c r="V368" s="182"/>
      <c r="W368" s="182"/>
      <c r="X368" s="182"/>
      <c r="Y368" s="182"/>
      <c r="Z368" s="182"/>
      <c r="AA368" s="42">
        <f t="shared" si="46"/>
        <v>0</v>
      </c>
      <c r="AB368" s="42">
        <f t="shared" si="40"/>
        <v>0</v>
      </c>
      <c r="AC368" s="42">
        <f t="shared" si="41"/>
        <v>0</v>
      </c>
    </row>
    <row r="369" spans="1:29" ht="15" customHeight="1" thickTop="1" thickBot="1" x14ac:dyDescent="0.3">
      <c r="A369" s="5">
        <f t="shared" si="47"/>
        <v>43820</v>
      </c>
      <c r="B369" s="57">
        <f t="shared" si="42"/>
        <v>6</v>
      </c>
      <c r="C369" s="58">
        <f>ROW()</f>
        <v>369</v>
      </c>
      <c r="D369" s="186"/>
      <c r="E369" s="59">
        <f t="shared" si="43"/>
        <v>51</v>
      </c>
      <c r="F369" s="70">
        <f t="shared" si="44"/>
        <v>21</v>
      </c>
      <c r="G369" s="71">
        <f t="shared" si="45"/>
        <v>43820</v>
      </c>
      <c r="H369" s="84" t="s">
        <v>34</v>
      </c>
      <c r="I369" s="85"/>
      <c r="J369" s="86" t="s">
        <v>23</v>
      </c>
      <c r="K369" s="87"/>
      <c r="L369" s="88" t="s">
        <v>21</v>
      </c>
      <c r="M369" s="185"/>
      <c r="N369" s="67"/>
      <c r="O369" s="83"/>
      <c r="P369" s="97"/>
      <c r="Q369" s="97"/>
      <c r="R369" s="97"/>
      <c r="S369" s="97"/>
      <c r="T369" s="182"/>
      <c r="U369" s="182"/>
      <c r="V369" s="182"/>
      <c r="W369" s="182"/>
      <c r="X369" s="182"/>
      <c r="Y369" s="182"/>
      <c r="Z369" s="182"/>
      <c r="AA369" s="42">
        <f t="shared" si="46"/>
        <v>0</v>
      </c>
      <c r="AB369" s="42">
        <f t="shared" si="40"/>
        <v>0</v>
      </c>
      <c r="AC369" s="42">
        <f t="shared" si="41"/>
        <v>0</v>
      </c>
    </row>
    <row r="370" spans="1:29" ht="15" customHeight="1" thickTop="1" thickBot="1" x14ac:dyDescent="0.3">
      <c r="A370" s="5">
        <f t="shared" si="47"/>
        <v>43821</v>
      </c>
      <c r="B370" s="57">
        <f t="shared" si="42"/>
        <v>7</v>
      </c>
      <c r="C370" s="58">
        <f>ROW()</f>
        <v>370</v>
      </c>
      <c r="D370" s="186"/>
      <c r="E370" s="89">
        <f t="shared" si="43"/>
        <v>51</v>
      </c>
      <c r="F370" s="70">
        <f t="shared" si="44"/>
        <v>22</v>
      </c>
      <c r="G370" s="71">
        <f t="shared" si="45"/>
        <v>43821</v>
      </c>
      <c r="H370" s="72" t="s">
        <v>34</v>
      </c>
      <c r="I370" s="73"/>
      <c r="J370" s="74" t="s">
        <v>23</v>
      </c>
      <c r="K370" s="75"/>
      <c r="L370" s="76" t="s">
        <v>21</v>
      </c>
      <c r="M370" s="185"/>
      <c r="N370" s="67"/>
      <c r="O370" s="83" t="s">
        <v>78</v>
      </c>
      <c r="P370" s="97"/>
      <c r="Q370" s="97"/>
      <c r="R370" s="97"/>
      <c r="S370" s="97"/>
      <c r="T370" s="182"/>
      <c r="U370" s="182"/>
      <c r="V370" s="182"/>
      <c r="W370" s="182"/>
      <c r="X370" s="182"/>
      <c r="Y370" s="182"/>
      <c r="Z370" s="182"/>
      <c r="AA370" s="42">
        <f t="shared" si="46"/>
        <v>0</v>
      </c>
      <c r="AB370" s="42">
        <f t="shared" si="40"/>
        <v>0</v>
      </c>
      <c r="AC370" s="42">
        <f t="shared" si="41"/>
        <v>0</v>
      </c>
    </row>
    <row r="371" spans="1:29" ht="15" customHeight="1" thickTop="1" thickBot="1" x14ac:dyDescent="0.3">
      <c r="A371" s="5">
        <f t="shared" si="47"/>
        <v>43822</v>
      </c>
      <c r="B371" s="57">
        <f t="shared" si="42"/>
        <v>1</v>
      </c>
      <c r="C371" s="58">
        <f>ROW()</f>
        <v>371</v>
      </c>
      <c r="D371" s="186"/>
      <c r="E371" s="59">
        <f t="shared" si="43"/>
        <v>52</v>
      </c>
      <c r="F371" s="70">
        <f t="shared" si="44"/>
        <v>23</v>
      </c>
      <c r="G371" s="71">
        <f t="shared" si="45"/>
        <v>43822</v>
      </c>
      <c r="H371" s="72"/>
      <c r="I371" s="73"/>
      <c r="J371" s="74" t="s">
        <v>23</v>
      </c>
      <c r="K371" s="75"/>
      <c r="L371" s="76" t="s">
        <v>21</v>
      </c>
      <c r="M371" s="183">
        <f>COUNTIF(L371:L377,"SI")</f>
        <v>0</v>
      </c>
      <c r="N371" s="67"/>
      <c r="O371" s="77" t="s">
        <v>79</v>
      </c>
      <c r="P371" s="97"/>
      <c r="Q371" s="97"/>
      <c r="R371" s="97"/>
      <c r="S371" s="97"/>
      <c r="T371" s="182"/>
      <c r="U371" s="182"/>
      <c r="V371" s="182"/>
      <c r="W371" s="182"/>
      <c r="X371" s="182"/>
      <c r="Y371" s="182"/>
      <c r="Z371" s="182"/>
      <c r="AA371" s="42">
        <f t="shared" si="46"/>
        <v>0</v>
      </c>
      <c r="AB371" s="42">
        <f t="shared" si="40"/>
        <v>0</v>
      </c>
      <c r="AC371" s="42">
        <f t="shared" si="41"/>
        <v>0</v>
      </c>
    </row>
    <row r="372" spans="1:29" ht="15" customHeight="1" thickTop="1" thickBot="1" x14ac:dyDescent="0.3">
      <c r="A372" s="5">
        <f t="shared" si="47"/>
        <v>43823</v>
      </c>
      <c r="B372" s="57">
        <f t="shared" si="42"/>
        <v>2</v>
      </c>
      <c r="C372" s="58">
        <f>ROW()</f>
        <v>372</v>
      </c>
      <c r="D372" s="186"/>
      <c r="E372" s="59">
        <f t="shared" si="43"/>
        <v>52</v>
      </c>
      <c r="F372" s="70">
        <f t="shared" si="44"/>
        <v>24</v>
      </c>
      <c r="G372" s="71">
        <f t="shared" si="45"/>
        <v>43823</v>
      </c>
      <c r="H372" s="72"/>
      <c r="I372" s="73"/>
      <c r="J372" s="74" t="s">
        <v>23</v>
      </c>
      <c r="K372" s="75"/>
      <c r="L372" s="76" t="s">
        <v>21</v>
      </c>
      <c r="M372" s="185"/>
      <c r="N372" s="67"/>
      <c r="O372" s="83" t="s">
        <v>80</v>
      </c>
      <c r="P372" s="97"/>
      <c r="Q372" s="97"/>
      <c r="R372" s="97"/>
      <c r="S372" s="97"/>
      <c r="T372" s="182">
        <f>COUNTIF(H372:H378,"")</f>
        <v>4</v>
      </c>
      <c r="U372" s="182">
        <f>T372*7</f>
        <v>28</v>
      </c>
      <c r="V372" s="182">
        <f>$V$11*T372</f>
        <v>33.6</v>
      </c>
      <c r="W372" s="182">
        <f>V372-INT(V372)</f>
        <v>0.60000000000000142</v>
      </c>
      <c r="X372" s="182">
        <f>SUM(AA372:AA378)</f>
        <v>0</v>
      </c>
      <c r="Y372" s="182">
        <f>X372-INT(X372)</f>
        <v>0</v>
      </c>
      <c r="Z372" s="182" t="str">
        <f>IF(X372&lt;V372,IF(X372&gt;U372,"SI","NO"),"NO")</f>
        <v>NO</v>
      </c>
      <c r="AA372" s="42">
        <f t="shared" si="46"/>
        <v>0</v>
      </c>
      <c r="AB372" s="42">
        <f t="shared" si="40"/>
        <v>0</v>
      </c>
      <c r="AC372" s="42">
        <f t="shared" si="41"/>
        <v>0</v>
      </c>
    </row>
    <row r="373" spans="1:29" ht="15" customHeight="1" thickTop="1" thickBot="1" x14ac:dyDescent="0.3">
      <c r="A373" s="5">
        <f t="shared" si="47"/>
        <v>43824</v>
      </c>
      <c r="B373" s="57">
        <f t="shared" si="42"/>
        <v>3</v>
      </c>
      <c r="C373" s="58">
        <f>ROW()</f>
        <v>373</v>
      </c>
      <c r="D373" s="186"/>
      <c r="E373" s="59">
        <f t="shared" si="43"/>
        <v>52</v>
      </c>
      <c r="F373" s="70">
        <f t="shared" si="44"/>
        <v>25</v>
      </c>
      <c r="G373" s="71">
        <f t="shared" si="45"/>
        <v>43824</v>
      </c>
      <c r="H373" s="72" t="s">
        <v>34</v>
      </c>
      <c r="I373" s="73"/>
      <c r="J373" s="74" t="s">
        <v>23</v>
      </c>
      <c r="K373" s="75"/>
      <c r="L373" s="76" t="s">
        <v>21</v>
      </c>
      <c r="M373" s="185"/>
      <c r="N373" s="67"/>
      <c r="O373" s="83"/>
      <c r="P373" s="97"/>
      <c r="Q373" s="97"/>
      <c r="R373" s="97"/>
      <c r="S373" s="97"/>
      <c r="T373" s="182"/>
      <c r="U373" s="182"/>
      <c r="V373" s="182"/>
      <c r="W373" s="182"/>
      <c r="X373" s="182"/>
      <c r="Y373" s="182"/>
      <c r="Z373" s="182"/>
      <c r="AA373" s="42">
        <f t="shared" si="46"/>
        <v>0</v>
      </c>
      <c r="AB373" s="42">
        <f t="shared" si="40"/>
        <v>0</v>
      </c>
      <c r="AC373" s="42">
        <f t="shared" si="41"/>
        <v>0</v>
      </c>
    </row>
    <row r="374" spans="1:29" ht="15" customHeight="1" thickTop="1" thickBot="1" x14ac:dyDescent="0.3">
      <c r="A374" s="5">
        <f t="shared" si="47"/>
        <v>43825</v>
      </c>
      <c r="B374" s="57">
        <f t="shared" si="42"/>
        <v>4</v>
      </c>
      <c r="C374" s="58">
        <f>ROW()</f>
        <v>374</v>
      </c>
      <c r="D374" s="186"/>
      <c r="E374" s="59">
        <f t="shared" si="43"/>
        <v>52</v>
      </c>
      <c r="F374" s="70">
        <f t="shared" si="44"/>
        <v>26</v>
      </c>
      <c r="G374" s="71">
        <f t="shared" si="45"/>
        <v>43825</v>
      </c>
      <c r="H374" s="72"/>
      <c r="I374" s="73"/>
      <c r="J374" s="74" t="s">
        <v>23</v>
      </c>
      <c r="K374" s="75"/>
      <c r="L374" s="76" t="s">
        <v>21</v>
      </c>
      <c r="M374" s="185"/>
      <c r="N374" s="67"/>
      <c r="P374" s="97"/>
      <c r="Q374" s="97"/>
      <c r="R374" s="97"/>
      <c r="S374" s="97"/>
      <c r="T374" s="182"/>
      <c r="U374" s="182"/>
      <c r="V374" s="182"/>
      <c r="W374" s="182"/>
      <c r="X374" s="182"/>
      <c r="Y374" s="182"/>
      <c r="Z374" s="182"/>
      <c r="AA374" s="42">
        <f t="shared" si="46"/>
        <v>0</v>
      </c>
      <c r="AB374" s="42">
        <f t="shared" si="40"/>
        <v>0</v>
      </c>
      <c r="AC374" s="42">
        <f t="shared" si="41"/>
        <v>0</v>
      </c>
    </row>
    <row r="375" spans="1:29" ht="15" customHeight="1" thickTop="1" thickBot="1" x14ac:dyDescent="0.3">
      <c r="A375" s="5">
        <f t="shared" si="47"/>
        <v>43826</v>
      </c>
      <c r="B375" s="57">
        <f t="shared" si="42"/>
        <v>5</v>
      </c>
      <c r="C375" s="58">
        <f>ROW()</f>
        <v>375</v>
      </c>
      <c r="D375" s="186"/>
      <c r="E375" s="59">
        <f t="shared" si="43"/>
        <v>52</v>
      </c>
      <c r="F375" s="70">
        <f t="shared" si="44"/>
        <v>27</v>
      </c>
      <c r="G375" s="71">
        <f t="shared" si="45"/>
        <v>43826</v>
      </c>
      <c r="H375" s="78"/>
      <c r="I375" s="79"/>
      <c r="J375" s="80" t="s">
        <v>23</v>
      </c>
      <c r="K375" s="81"/>
      <c r="L375" s="82" t="s">
        <v>21</v>
      </c>
      <c r="M375" s="185"/>
      <c r="N375" s="67"/>
      <c r="O375" s="83" t="s">
        <v>41</v>
      </c>
      <c r="P375" s="97"/>
      <c r="Q375" s="97"/>
      <c r="R375" s="97"/>
      <c r="S375" s="97"/>
      <c r="T375" s="182"/>
      <c r="U375" s="182"/>
      <c r="V375" s="182"/>
      <c r="W375" s="182"/>
      <c r="X375" s="182"/>
      <c r="Y375" s="182"/>
      <c r="Z375" s="182"/>
      <c r="AA375" s="42">
        <f t="shared" si="46"/>
        <v>0</v>
      </c>
      <c r="AB375" s="42">
        <f t="shared" si="40"/>
        <v>0</v>
      </c>
      <c r="AC375" s="42">
        <f t="shared" si="41"/>
        <v>0</v>
      </c>
    </row>
    <row r="376" spans="1:29" ht="15" customHeight="1" thickTop="1" thickBot="1" x14ac:dyDescent="0.3">
      <c r="A376" s="5">
        <f t="shared" si="47"/>
        <v>43827</v>
      </c>
      <c r="B376" s="57">
        <f t="shared" si="42"/>
        <v>6</v>
      </c>
      <c r="C376" s="58">
        <f>ROW()</f>
        <v>376</v>
      </c>
      <c r="D376" s="186"/>
      <c r="E376" s="59">
        <f t="shared" si="43"/>
        <v>52</v>
      </c>
      <c r="F376" s="70">
        <f t="shared" si="44"/>
        <v>28</v>
      </c>
      <c r="G376" s="71">
        <f t="shared" si="45"/>
        <v>43827</v>
      </c>
      <c r="H376" s="84" t="s">
        <v>34</v>
      </c>
      <c r="I376" s="85"/>
      <c r="J376" s="86" t="s">
        <v>23</v>
      </c>
      <c r="K376" s="87"/>
      <c r="L376" s="88" t="s">
        <v>21</v>
      </c>
      <c r="M376" s="185"/>
      <c r="N376" s="67"/>
      <c r="O376" s="83" t="s">
        <v>43</v>
      </c>
      <c r="P376" s="97"/>
      <c r="Q376" s="97"/>
      <c r="R376" s="97"/>
      <c r="S376" s="97"/>
      <c r="T376" s="182"/>
      <c r="U376" s="182"/>
      <c r="V376" s="182"/>
      <c r="W376" s="182"/>
      <c r="X376" s="182"/>
      <c r="Y376" s="182"/>
      <c r="Z376" s="182"/>
      <c r="AA376" s="42">
        <f t="shared" si="46"/>
        <v>0</v>
      </c>
      <c r="AB376" s="42">
        <f t="shared" si="40"/>
        <v>0</v>
      </c>
      <c r="AC376" s="42">
        <f t="shared" si="41"/>
        <v>0</v>
      </c>
    </row>
    <row r="377" spans="1:29" ht="15" customHeight="1" thickTop="1" thickBot="1" x14ac:dyDescent="0.3">
      <c r="A377" s="5">
        <f t="shared" si="47"/>
        <v>43828</v>
      </c>
      <c r="B377" s="57">
        <f t="shared" si="42"/>
        <v>7</v>
      </c>
      <c r="C377" s="58">
        <f>ROW()</f>
        <v>377</v>
      </c>
      <c r="D377" s="186"/>
      <c r="E377" s="89">
        <f t="shared" si="43"/>
        <v>52</v>
      </c>
      <c r="F377" s="70">
        <f t="shared" si="44"/>
        <v>29</v>
      </c>
      <c r="G377" s="71">
        <f t="shared" si="45"/>
        <v>43828</v>
      </c>
      <c r="H377" s="72" t="s">
        <v>34</v>
      </c>
      <c r="I377" s="73"/>
      <c r="J377" s="74" t="s">
        <v>23</v>
      </c>
      <c r="K377" s="75"/>
      <c r="L377" s="76" t="s">
        <v>21</v>
      </c>
      <c r="M377" s="185"/>
      <c r="N377" s="67"/>
      <c r="O377" s="83"/>
      <c r="P377" s="97"/>
      <c r="Q377" s="97"/>
      <c r="R377" s="97"/>
      <c r="S377" s="97"/>
      <c r="T377" s="182"/>
      <c r="U377" s="182"/>
      <c r="V377" s="182"/>
      <c r="W377" s="182"/>
      <c r="X377" s="182"/>
      <c r="Y377" s="182"/>
      <c r="Z377" s="182"/>
      <c r="AA377" s="42">
        <f t="shared" si="46"/>
        <v>0</v>
      </c>
      <c r="AB377" s="42">
        <f t="shared" si="40"/>
        <v>0</v>
      </c>
      <c r="AC377" s="42">
        <f t="shared" si="41"/>
        <v>0</v>
      </c>
    </row>
    <row r="378" spans="1:29" ht="15" customHeight="1" thickTop="1" thickBot="1" x14ac:dyDescent="0.3">
      <c r="A378" s="5">
        <f t="shared" si="47"/>
        <v>43829</v>
      </c>
      <c r="B378" s="57">
        <f t="shared" si="42"/>
        <v>1</v>
      </c>
      <c r="C378" s="58">
        <f>ROW()</f>
        <v>378</v>
      </c>
      <c r="D378" s="186"/>
      <c r="E378" s="59">
        <f t="shared" si="43"/>
        <v>53</v>
      </c>
      <c r="F378" s="70">
        <f t="shared" si="44"/>
        <v>30</v>
      </c>
      <c r="G378" s="71">
        <f t="shared" si="45"/>
        <v>43829</v>
      </c>
      <c r="H378" s="72"/>
      <c r="I378" s="73"/>
      <c r="J378" s="74" t="s">
        <v>23</v>
      </c>
      <c r="K378" s="75"/>
      <c r="L378" s="76" t="s">
        <v>21</v>
      </c>
      <c r="M378" s="183">
        <f>COUNTIF(L378:L379,"SI")</f>
        <v>0</v>
      </c>
      <c r="N378" s="67"/>
      <c r="O378" s="83"/>
      <c r="P378" s="97"/>
      <c r="Q378" s="97"/>
      <c r="R378" s="97"/>
      <c r="S378" s="97"/>
      <c r="T378" s="182"/>
      <c r="U378" s="182"/>
      <c r="V378" s="182"/>
      <c r="W378" s="182"/>
      <c r="X378" s="182"/>
      <c r="Y378" s="182"/>
      <c r="Z378" s="182"/>
      <c r="AA378" s="42">
        <f t="shared" si="46"/>
        <v>0</v>
      </c>
      <c r="AB378" s="42">
        <f t="shared" si="40"/>
        <v>0</v>
      </c>
      <c r="AC378" s="42">
        <f t="shared" si="41"/>
        <v>0</v>
      </c>
    </row>
    <row r="379" spans="1:29" ht="15" customHeight="1" thickTop="1" thickBot="1" x14ac:dyDescent="0.3">
      <c r="A379" s="5">
        <f t="shared" si="47"/>
        <v>43830</v>
      </c>
      <c r="B379" s="57">
        <f t="shared" si="42"/>
        <v>2</v>
      </c>
      <c r="C379" s="58">
        <f>ROW()</f>
        <v>379</v>
      </c>
      <c r="D379" s="187"/>
      <c r="E379" s="104">
        <f t="shared" si="43"/>
        <v>53</v>
      </c>
      <c r="F379" s="105">
        <f t="shared" si="44"/>
        <v>31</v>
      </c>
      <c r="G379" s="106">
        <f t="shared" si="45"/>
        <v>43830</v>
      </c>
      <c r="H379" s="107"/>
      <c r="I379" s="108"/>
      <c r="J379" s="109" t="s">
        <v>23</v>
      </c>
      <c r="K379" s="110"/>
      <c r="L379" s="111" t="s">
        <v>21</v>
      </c>
      <c r="M379" s="184"/>
      <c r="N379" s="67"/>
      <c r="O379" s="83" t="s">
        <v>80</v>
      </c>
      <c r="P379" s="97"/>
      <c r="Q379" s="97"/>
      <c r="R379" s="97"/>
      <c r="S379" s="97"/>
      <c r="T379" s="8">
        <v>0</v>
      </c>
      <c r="V379" s="8">
        <f>$V$11*T379</f>
        <v>0</v>
      </c>
      <c r="W379" s="8">
        <f>V379-INT(V379)</f>
        <v>0</v>
      </c>
      <c r="X379" s="12">
        <f>AA379</f>
        <v>0</v>
      </c>
      <c r="Y379" s="12">
        <f>X379</f>
        <v>0</v>
      </c>
      <c r="AA379" s="42">
        <f>AB379+AC379</f>
        <v>0</v>
      </c>
      <c r="AB379" s="42">
        <f t="shared" si="40"/>
        <v>0</v>
      </c>
      <c r="AC379" s="42">
        <f t="shared" si="41"/>
        <v>0</v>
      </c>
    </row>
    <row r="380" spans="1:29" ht="15" customHeight="1" thickTop="1" x14ac:dyDescent="0.25">
      <c r="C380" s="58">
        <f>ROW()</f>
        <v>380</v>
      </c>
      <c r="E380" s="112"/>
      <c r="O380" s="83"/>
    </row>
    <row r="381" spans="1:29" hidden="1" x14ac:dyDescent="0.25">
      <c r="E381" s="112"/>
      <c r="O381" s="83" t="s">
        <v>80</v>
      </c>
    </row>
    <row r="382" spans="1:29" hidden="1" x14ac:dyDescent="0.25"/>
    <row r="383" spans="1:29" hidden="1" x14ac:dyDescent="0.25"/>
    <row r="384" spans="1:29"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sheetData>
  <sheetProtection algorithmName="SHA-512" hashValue="DqSAlSfdL2jH+708Ht1g+wPpQBiisWuXy23YS3exAeNP7GrIlIfsgqVo1Ay5ejppdQvAt99DVcaVtelFfgDMrQ==" saltValue="7wpMWkesahWs1oJMuz3vRw==" spinCount="100000" sheet="1" objects="1" scenarios="1"/>
  <mergeCells count="442">
    <mergeCell ref="I6:M6"/>
    <mergeCell ref="I7:M7"/>
    <mergeCell ref="A11:D13"/>
    <mergeCell ref="E11:E14"/>
    <mergeCell ref="F11:F14"/>
    <mergeCell ref="G11:G14"/>
    <mergeCell ref="H11:H14"/>
    <mergeCell ref="I11:K13"/>
    <mergeCell ref="L11:L14"/>
    <mergeCell ref="M11:M14"/>
    <mergeCell ref="W15:W21"/>
    <mergeCell ref="X15:X21"/>
    <mergeCell ref="Y15:Y21"/>
    <mergeCell ref="Z15:Z21"/>
    <mergeCell ref="M21:M27"/>
    <mergeCell ref="Q14:R14"/>
    <mergeCell ref="D15:D45"/>
    <mergeCell ref="M15:M20"/>
    <mergeCell ref="T15:T21"/>
    <mergeCell ref="U15:U21"/>
    <mergeCell ref="V15:V21"/>
    <mergeCell ref="T36:T42"/>
    <mergeCell ref="U36:U42"/>
    <mergeCell ref="V36:V42"/>
    <mergeCell ref="O36:R41"/>
    <mergeCell ref="T22:T28"/>
    <mergeCell ref="U22:U28"/>
    <mergeCell ref="V22:V28"/>
    <mergeCell ref="W22:W28"/>
    <mergeCell ref="X22:X28"/>
    <mergeCell ref="Y22:Y28"/>
    <mergeCell ref="Z22:Z28"/>
    <mergeCell ref="AM27:AN27"/>
    <mergeCell ref="M28:M34"/>
    <mergeCell ref="T29:T35"/>
    <mergeCell ref="U29:U35"/>
    <mergeCell ref="V29:V35"/>
    <mergeCell ref="W29:W35"/>
    <mergeCell ref="X29:X35"/>
    <mergeCell ref="Y29:Y35"/>
    <mergeCell ref="Z29:Z35"/>
    <mergeCell ref="M35:M41"/>
    <mergeCell ref="W36:W42"/>
    <mergeCell ref="X36:X42"/>
    <mergeCell ref="Y36:Y42"/>
    <mergeCell ref="Z36:Z42"/>
    <mergeCell ref="M42:M48"/>
    <mergeCell ref="T43:T49"/>
    <mergeCell ref="U43:U49"/>
    <mergeCell ref="V43:V49"/>
    <mergeCell ref="W43:W49"/>
    <mergeCell ref="X43:X49"/>
    <mergeCell ref="Y43:Y49"/>
    <mergeCell ref="Z43:Z49"/>
    <mergeCell ref="D46:D73"/>
    <mergeCell ref="M49:M55"/>
    <mergeCell ref="T50:T56"/>
    <mergeCell ref="U50:U56"/>
    <mergeCell ref="V50:V56"/>
    <mergeCell ref="W50:W56"/>
    <mergeCell ref="X50:X56"/>
    <mergeCell ref="Y50:Y56"/>
    <mergeCell ref="Z50:Z56"/>
    <mergeCell ref="M56:M62"/>
    <mergeCell ref="T57:T63"/>
    <mergeCell ref="U57:U63"/>
    <mergeCell ref="V57:V63"/>
    <mergeCell ref="W57:W63"/>
    <mergeCell ref="X57:X63"/>
    <mergeCell ref="Y57:Y63"/>
    <mergeCell ref="Z57:Z63"/>
    <mergeCell ref="M63:M69"/>
    <mergeCell ref="Z64:Z70"/>
    <mergeCell ref="M70:M76"/>
    <mergeCell ref="T71:T77"/>
    <mergeCell ref="U71:U77"/>
    <mergeCell ref="V71:V77"/>
    <mergeCell ref="W71:W77"/>
    <mergeCell ref="X71:X77"/>
    <mergeCell ref="Y71:Y77"/>
    <mergeCell ref="Z71:Z77"/>
    <mergeCell ref="T64:T70"/>
    <mergeCell ref="U64:U70"/>
    <mergeCell ref="V64:V70"/>
    <mergeCell ref="W64:W70"/>
    <mergeCell ref="X64:X70"/>
    <mergeCell ref="Y64:Y70"/>
    <mergeCell ref="X78:X84"/>
    <mergeCell ref="Y78:Y84"/>
    <mergeCell ref="Z78:Z84"/>
    <mergeCell ref="M84:M90"/>
    <mergeCell ref="T85:T91"/>
    <mergeCell ref="U85:U91"/>
    <mergeCell ref="V85:V91"/>
    <mergeCell ref="W85:W91"/>
    <mergeCell ref="X85:X91"/>
    <mergeCell ref="Y85:Y91"/>
    <mergeCell ref="M77:M83"/>
    <mergeCell ref="T78:T84"/>
    <mergeCell ref="U78:U84"/>
    <mergeCell ref="V78:V84"/>
    <mergeCell ref="W78:W84"/>
    <mergeCell ref="Z85:Z91"/>
    <mergeCell ref="M91:M97"/>
    <mergeCell ref="T92:T98"/>
    <mergeCell ref="U92:U98"/>
    <mergeCell ref="V92:V98"/>
    <mergeCell ref="W92:W98"/>
    <mergeCell ref="X92:X98"/>
    <mergeCell ref="Y92:Y98"/>
    <mergeCell ref="Z92:Z98"/>
    <mergeCell ref="M98:M104"/>
    <mergeCell ref="T99:T105"/>
    <mergeCell ref="U99:U105"/>
    <mergeCell ref="V99:V105"/>
    <mergeCell ref="W99:W105"/>
    <mergeCell ref="X99:X105"/>
    <mergeCell ref="Y99:Y105"/>
    <mergeCell ref="Z99:Z105"/>
    <mergeCell ref="D105:D134"/>
    <mergeCell ref="M105:M111"/>
    <mergeCell ref="T106:T112"/>
    <mergeCell ref="U106:U112"/>
    <mergeCell ref="V106:V112"/>
    <mergeCell ref="W106:W112"/>
    <mergeCell ref="X106:X112"/>
    <mergeCell ref="D74:D104"/>
    <mergeCell ref="Y106:Y112"/>
    <mergeCell ref="Z106:Z112"/>
    <mergeCell ref="M112:M118"/>
    <mergeCell ref="T113:T119"/>
    <mergeCell ref="U113:U119"/>
    <mergeCell ref="V113:V119"/>
    <mergeCell ref="W113:W119"/>
    <mergeCell ref="X113:X119"/>
    <mergeCell ref="Y113:Y119"/>
    <mergeCell ref="Z113:Z119"/>
    <mergeCell ref="Y120:Y126"/>
    <mergeCell ref="Z120:Z126"/>
    <mergeCell ref="M126:M132"/>
    <mergeCell ref="T127:T133"/>
    <mergeCell ref="U127:U133"/>
    <mergeCell ref="V127:V133"/>
    <mergeCell ref="W127:W133"/>
    <mergeCell ref="X127:X133"/>
    <mergeCell ref="Y127:Y133"/>
    <mergeCell ref="Z127:Z133"/>
    <mergeCell ref="M119:M125"/>
    <mergeCell ref="T120:T126"/>
    <mergeCell ref="U120:U126"/>
    <mergeCell ref="V120:V126"/>
    <mergeCell ref="W120:W126"/>
    <mergeCell ref="X120:X126"/>
    <mergeCell ref="Y134:Y140"/>
    <mergeCell ref="Z134:Z140"/>
    <mergeCell ref="D135:D165"/>
    <mergeCell ref="M140:M146"/>
    <mergeCell ref="T141:T147"/>
    <mergeCell ref="U141:U147"/>
    <mergeCell ref="V141:V147"/>
    <mergeCell ref="W141:W147"/>
    <mergeCell ref="X141:X147"/>
    <mergeCell ref="Y141:Y147"/>
    <mergeCell ref="M133:M139"/>
    <mergeCell ref="T134:T140"/>
    <mergeCell ref="U134:U140"/>
    <mergeCell ref="V134:V140"/>
    <mergeCell ref="W134:W140"/>
    <mergeCell ref="X134:X140"/>
    <mergeCell ref="Z141:Z147"/>
    <mergeCell ref="M147:M153"/>
    <mergeCell ref="T148:T154"/>
    <mergeCell ref="U148:U154"/>
    <mergeCell ref="V148:V154"/>
    <mergeCell ref="W148:W154"/>
    <mergeCell ref="X148:X154"/>
    <mergeCell ref="Y148:Y154"/>
    <mergeCell ref="Z148:Z154"/>
    <mergeCell ref="M154:M160"/>
    <mergeCell ref="Z155:Z161"/>
    <mergeCell ref="M161:M167"/>
    <mergeCell ref="T162:T168"/>
    <mergeCell ref="U162:U168"/>
    <mergeCell ref="V162:V168"/>
    <mergeCell ref="W162:W168"/>
    <mergeCell ref="X162:X168"/>
    <mergeCell ref="Y162:Y168"/>
    <mergeCell ref="Z162:Z168"/>
    <mergeCell ref="T155:T161"/>
    <mergeCell ref="U155:U161"/>
    <mergeCell ref="V155:V161"/>
    <mergeCell ref="W155:W161"/>
    <mergeCell ref="X155:X161"/>
    <mergeCell ref="Y155:Y161"/>
    <mergeCell ref="X169:X175"/>
    <mergeCell ref="Y169:Y175"/>
    <mergeCell ref="Z169:Z175"/>
    <mergeCell ref="M175:M181"/>
    <mergeCell ref="T176:T182"/>
    <mergeCell ref="U176:U182"/>
    <mergeCell ref="V176:V182"/>
    <mergeCell ref="W176:W182"/>
    <mergeCell ref="X176:X182"/>
    <mergeCell ref="Y176:Y182"/>
    <mergeCell ref="M168:M174"/>
    <mergeCell ref="T169:T175"/>
    <mergeCell ref="U169:U175"/>
    <mergeCell ref="V169:V175"/>
    <mergeCell ref="W169:W175"/>
    <mergeCell ref="Z176:Z182"/>
    <mergeCell ref="M182:M188"/>
    <mergeCell ref="T183:T189"/>
    <mergeCell ref="U183:U189"/>
    <mergeCell ref="V183:V189"/>
    <mergeCell ref="W183:W189"/>
    <mergeCell ref="X183:X189"/>
    <mergeCell ref="Y183:Y189"/>
    <mergeCell ref="Z183:Z189"/>
    <mergeCell ref="M189:M195"/>
    <mergeCell ref="T190:T196"/>
    <mergeCell ref="U190:U196"/>
    <mergeCell ref="V190:V196"/>
    <mergeCell ref="W190:W196"/>
    <mergeCell ref="X190:X196"/>
    <mergeCell ref="Y190:Y196"/>
    <mergeCell ref="Z190:Z196"/>
    <mergeCell ref="D196:D226"/>
    <mergeCell ref="M196:M202"/>
    <mergeCell ref="T197:T203"/>
    <mergeCell ref="U197:U203"/>
    <mergeCell ref="V197:V203"/>
    <mergeCell ref="W197:W203"/>
    <mergeCell ref="X197:X203"/>
    <mergeCell ref="D166:D195"/>
    <mergeCell ref="Y197:Y203"/>
    <mergeCell ref="Z197:Z203"/>
    <mergeCell ref="M203:M209"/>
    <mergeCell ref="T204:T210"/>
    <mergeCell ref="U204:U210"/>
    <mergeCell ref="V204:V210"/>
    <mergeCell ref="W204:W210"/>
    <mergeCell ref="X204:X210"/>
    <mergeCell ref="Y204:Y210"/>
    <mergeCell ref="Z204:Z210"/>
    <mergeCell ref="Y211:Y217"/>
    <mergeCell ref="Z211:Z217"/>
    <mergeCell ref="M217:M223"/>
    <mergeCell ref="T218:T224"/>
    <mergeCell ref="U218:U224"/>
    <mergeCell ref="V218:V224"/>
    <mergeCell ref="W218:W224"/>
    <mergeCell ref="X218:X224"/>
    <mergeCell ref="Y218:Y224"/>
    <mergeCell ref="Z218:Z224"/>
    <mergeCell ref="M210:M216"/>
    <mergeCell ref="T211:T217"/>
    <mergeCell ref="U211:U217"/>
    <mergeCell ref="V211:V217"/>
    <mergeCell ref="W211:W217"/>
    <mergeCell ref="X211:X217"/>
    <mergeCell ref="Y225:Y231"/>
    <mergeCell ref="Z225:Z231"/>
    <mergeCell ref="D227:D257"/>
    <mergeCell ref="M231:M237"/>
    <mergeCell ref="T232:T238"/>
    <mergeCell ref="U232:U238"/>
    <mergeCell ref="V232:V238"/>
    <mergeCell ref="W232:W238"/>
    <mergeCell ref="X232:X238"/>
    <mergeCell ref="Y232:Y238"/>
    <mergeCell ref="M224:M230"/>
    <mergeCell ref="T225:T231"/>
    <mergeCell ref="U225:U231"/>
    <mergeCell ref="V225:V231"/>
    <mergeCell ref="W225:W231"/>
    <mergeCell ref="X225:X231"/>
    <mergeCell ref="Z232:Z238"/>
    <mergeCell ref="M238:M244"/>
    <mergeCell ref="T239:T245"/>
    <mergeCell ref="U239:U245"/>
    <mergeCell ref="V239:V245"/>
    <mergeCell ref="W239:W245"/>
    <mergeCell ref="X239:X245"/>
    <mergeCell ref="Y239:Y245"/>
    <mergeCell ref="Z239:Z245"/>
    <mergeCell ref="M245:M251"/>
    <mergeCell ref="Z246:Z252"/>
    <mergeCell ref="M252:M258"/>
    <mergeCell ref="T253:T259"/>
    <mergeCell ref="U253:U259"/>
    <mergeCell ref="V253:V259"/>
    <mergeCell ref="W253:W259"/>
    <mergeCell ref="X253:X259"/>
    <mergeCell ref="Y253:Y259"/>
    <mergeCell ref="Z253:Z259"/>
    <mergeCell ref="T246:T252"/>
    <mergeCell ref="U246:U252"/>
    <mergeCell ref="V246:V252"/>
    <mergeCell ref="W246:W252"/>
    <mergeCell ref="X246:X252"/>
    <mergeCell ref="Y246:Y252"/>
    <mergeCell ref="X260:X266"/>
    <mergeCell ref="Y260:Y266"/>
    <mergeCell ref="Z260:Z266"/>
    <mergeCell ref="M266:M272"/>
    <mergeCell ref="T267:T273"/>
    <mergeCell ref="U267:U273"/>
    <mergeCell ref="V267:V273"/>
    <mergeCell ref="W267:W273"/>
    <mergeCell ref="X267:X273"/>
    <mergeCell ref="Y267:Y273"/>
    <mergeCell ref="M259:M265"/>
    <mergeCell ref="T260:T266"/>
    <mergeCell ref="U260:U266"/>
    <mergeCell ref="V260:V266"/>
    <mergeCell ref="W260:W266"/>
    <mergeCell ref="Z267:Z273"/>
    <mergeCell ref="M273:M279"/>
    <mergeCell ref="T274:T280"/>
    <mergeCell ref="U274:U280"/>
    <mergeCell ref="V274:V280"/>
    <mergeCell ref="W274:W280"/>
    <mergeCell ref="X274:X280"/>
    <mergeCell ref="Y274:Y280"/>
    <mergeCell ref="Z274:Z280"/>
    <mergeCell ref="M280:M286"/>
    <mergeCell ref="T281:T287"/>
    <mergeCell ref="U281:U287"/>
    <mergeCell ref="V281:V287"/>
    <mergeCell ref="W281:W287"/>
    <mergeCell ref="X281:X287"/>
    <mergeCell ref="Y281:Y287"/>
    <mergeCell ref="Z281:Z287"/>
    <mergeCell ref="M287:M293"/>
    <mergeCell ref="D288:D318"/>
    <mergeCell ref="T288:T294"/>
    <mergeCell ref="U288:U294"/>
    <mergeCell ref="V288:V294"/>
    <mergeCell ref="W288:W294"/>
    <mergeCell ref="X288:X294"/>
    <mergeCell ref="D258:D287"/>
    <mergeCell ref="Y288:Y294"/>
    <mergeCell ref="Z288:Z294"/>
    <mergeCell ref="M294:M300"/>
    <mergeCell ref="T295:T301"/>
    <mergeCell ref="U295:U301"/>
    <mergeCell ref="V295:V301"/>
    <mergeCell ref="W295:W301"/>
    <mergeCell ref="X295:X301"/>
    <mergeCell ref="Y295:Y301"/>
    <mergeCell ref="Z295:Z301"/>
    <mergeCell ref="Y302:Y308"/>
    <mergeCell ref="Z302:Z308"/>
    <mergeCell ref="M308:M314"/>
    <mergeCell ref="T309:T315"/>
    <mergeCell ref="U309:U315"/>
    <mergeCell ref="V309:V315"/>
    <mergeCell ref="W309:W315"/>
    <mergeCell ref="X309:X315"/>
    <mergeCell ref="Y309:Y315"/>
    <mergeCell ref="Z309:Z315"/>
    <mergeCell ref="M301:M307"/>
    <mergeCell ref="T302:T308"/>
    <mergeCell ref="U302:U308"/>
    <mergeCell ref="V302:V308"/>
    <mergeCell ref="W302:W308"/>
    <mergeCell ref="X302:X308"/>
    <mergeCell ref="Y316:Y322"/>
    <mergeCell ref="Z316:Z322"/>
    <mergeCell ref="D319:D348"/>
    <mergeCell ref="M322:M328"/>
    <mergeCell ref="T323:T329"/>
    <mergeCell ref="U323:U329"/>
    <mergeCell ref="V323:V329"/>
    <mergeCell ref="W323:W329"/>
    <mergeCell ref="X323:X329"/>
    <mergeCell ref="Y323:Y329"/>
    <mergeCell ref="M315:M321"/>
    <mergeCell ref="T316:T322"/>
    <mergeCell ref="U316:U322"/>
    <mergeCell ref="V316:V322"/>
    <mergeCell ref="W316:W322"/>
    <mergeCell ref="X316:X322"/>
    <mergeCell ref="Z323:Z329"/>
    <mergeCell ref="M329:M335"/>
    <mergeCell ref="T330:T336"/>
    <mergeCell ref="U330:U336"/>
    <mergeCell ref="V330:V336"/>
    <mergeCell ref="W330:W336"/>
    <mergeCell ref="X330:X336"/>
    <mergeCell ref="Y330:Y336"/>
    <mergeCell ref="Z330:Z336"/>
    <mergeCell ref="M336:M342"/>
    <mergeCell ref="Z337:Z343"/>
    <mergeCell ref="M343:M349"/>
    <mergeCell ref="T344:T350"/>
    <mergeCell ref="U344:U350"/>
    <mergeCell ref="V344:V350"/>
    <mergeCell ref="W344:W350"/>
    <mergeCell ref="X344:X350"/>
    <mergeCell ref="Y344:Y350"/>
    <mergeCell ref="Z344:Z350"/>
    <mergeCell ref="T337:T343"/>
    <mergeCell ref="U337:U343"/>
    <mergeCell ref="V337:V343"/>
    <mergeCell ref="W337:W343"/>
    <mergeCell ref="X337:X343"/>
    <mergeCell ref="Y337:Y343"/>
    <mergeCell ref="D349:D379"/>
    <mergeCell ref="M350:M356"/>
    <mergeCell ref="T351:T357"/>
    <mergeCell ref="U351:U357"/>
    <mergeCell ref="V351:V357"/>
    <mergeCell ref="W351:W357"/>
    <mergeCell ref="T372:T378"/>
    <mergeCell ref="U372:U378"/>
    <mergeCell ref="V372:V378"/>
    <mergeCell ref="W372:W378"/>
    <mergeCell ref="X351:X357"/>
    <mergeCell ref="Y351:Y357"/>
    <mergeCell ref="Z351:Z357"/>
    <mergeCell ref="M357:M363"/>
    <mergeCell ref="T358:T364"/>
    <mergeCell ref="U358:U364"/>
    <mergeCell ref="V358:V364"/>
    <mergeCell ref="W358:W364"/>
    <mergeCell ref="X358:X364"/>
    <mergeCell ref="Y358:Y364"/>
    <mergeCell ref="X372:X378"/>
    <mergeCell ref="Y372:Y378"/>
    <mergeCell ref="Z372:Z378"/>
    <mergeCell ref="M378:M379"/>
    <mergeCell ref="Z358:Z364"/>
    <mergeCell ref="M364:M370"/>
    <mergeCell ref="T365:T371"/>
    <mergeCell ref="U365:U371"/>
    <mergeCell ref="V365:V371"/>
    <mergeCell ref="W365:W371"/>
    <mergeCell ref="X365:X371"/>
    <mergeCell ref="Y365:Y371"/>
    <mergeCell ref="Z365:Z371"/>
    <mergeCell ref="M371:M377"/>
  </mergeCells>
  <conditionalFormatting sqref="O1 I6">
    <cfRule type="expression" dxfId="42" priority="12">
      <formula>$AB$11&gt;1680</formula>
    </cfRule>
  </conditionalFormatting>
  <conditionalFormatting sqref="O2 O7 I7">
    <cfRule type="expression" dxfId="41" priority="11">
      <formula>$U$11&gt;100</formula>
    </cfRule>
  </conditionalFormatting>
  <conditionalFormatting sqref="O6">
    <cfRule type="expression" dxfId="40" priority="10">
      <formula>$AB$11&gt;1680</formula>
    </cfRule>
  </conditionalFormatting>
  <conditionalFormatting sqref="M15">
    <cfRule type="cellIs" dxfId="39" priority="2" operator="equal">
      <formula>2</formula>
    </cfRule>
    <cfRule type="cellIs" dxfId="38" priority="3" operator="greaterThan">
      <formula>2</formula>
    </cfRule>
    <cfRule type="cellIs" dxfId="37" priority="4" operator="lessThan">
      <formula>2</formula>
    </cfRule>
    <cfRule type="expression" dxfId="36" priority="7">
      <formula>$Z15="SI"</formula>
    </cfRule>
    <cfRule type="expression" dxfId="35" priority="8">
      <formula>$X15&lt;$U15</formula>
    </cfRule>
    <cfRule type="expression" dxfId="34" priority="9">
      <formula>$X15&gt;$V15</formula>
    </cfRule>
  </conditionalFormatting>
  <conditionalFormatting sqref="R9:R13">
    <cfRule type="cellIs" dxfId="33" priority="5" operator="lessThan">
      <formula>0</formula>
    </cfRule>
    <cfRule type="cellIs" dxfId="32" priority="6" operator="greaterThan">
      <formula>0</formula>
    </cfRule>
  </conditionalFormatting>
  <conditionalFormatting sqref="F15:L379">
    <cfRule type="expression" dxfId="31" priority="13">
      <formula>$H15=$AE$20</formula>
    </cfRule>
    <cfRule type="expression" dxfId="30" priority="14">
      <formula>$H15=$AE$19</formula>
    </cfRule>
    <cfRule type="expression" dxfId="29" priority="15">
      <formula>$H15=$AE$18</formula>
    </cfRule>
    <cfRule type="expression" dxfId="28" priority="16">
      <formula>$H15=$AE$17</formula>
    </cfRule>
    <cfRule type="expression" dxfId="27" priority="17">
      <formula>$H15=$AE$16</formula>
    </cfRule>
    <cfRule type="expression" dxfId="26" priority="18">
      <formula>$H15=$AE$15</formula>
    </cfRule>
    <cfRule type="expression" dxfId="25" priority="19">
      <formula>$H15=$AE$14</formula>
    </cfRule>
  </conditionalFormatting>
  <conditionalFormatting sqref="M21 M28 M35 M42 M49 M56 M63 M70 M77 M84 M91 M98 M105 M112 M119 M126 M133 M140 M147 M154 M161 M168 M175 M182 M189 M196 M203 M210 M217 M224 M231 M238 M245 M252 M259 M266 M273 M280 M287 M294 M301 M308 M315 M322 M329 M336 M343 M350 M357 M364 M371 M378">
    <cfRule type="cellIs" dxfId="24" priority="20" operator="equal">
      <formula>2</formula>
    </cfRule>
    <cfRule type="cellIs" dxfId="23" priority="21" operator="greaterThan">
      <formula>2</formula>
    </cfRule>
    <cfRule type="cellIs" dxfId="22" priority="22" operator="lessThan">
      <formula>2</formula>
    </cfRule>
    <cfRule type="expression" dxfId="21" priority="23">
      <formula>$Z22="SI"</formula>
    </cfRule>
    <cfRule type="expression" dxfId="20" priority="24">
      <formula>$X22&lt;$U22</formula>
    </cfRule>
    <cfRule type="expression" dxfId="19" priority="25">
      <formula>$X22&gt;$V22</formula>
    </cfRule>
  </conditionalFormatting>
  <conditionalFormatting sqref="P7">
    <cfRule type="expression" dxfId="18" priority="1">
      <formula>$U$11&gt;100</formula>
    </cfRule>
  </conditionalFormatting>
  <dataValidations count="2">
    <dataValidation type="list" allowBlank="1" showInputMessage="1" showErrorMessage="1" sqref="L15:L379" xr:uid="{00000000-0002-0000-0100-000000000000}">
      <formula1>$Y$11:$Z$11</formula1>
    </dataValidation>
    <dataValidation type="list" allowBlank="1" showInputMessage="1" showErrorMessage="1" sqref="H15:H379" xr:uid="{00000000-0002-0000-0100-000001000000}">
      <formula1>NoTardes</formula1>
    </dataValidation>
  </dataValidations>
  <hyperlinks>
    <hyperlink ref="O158" r:id="rId1" xr:uid="{00000000-0004-0000-0100-000000000000}"/>
    <hyperlink ref="O120" r:id="rId2" xr:uid="{00000000-0004-0000-0100-000001000000}"/>
    <hyperlink ref="O133" r:id="rId3" xr:uid="{00000000-0004-0000-0100-000002000000}"/>
    <hyperlink ref="Q14" r:id="rId4" xr:uid="{00000000-0004-0000-0100-000003000000}"/>
    <hyperlink ref="O75" r:id="rId5" xr:uid="{00000000-0004-0000-0100-000004000000}"/>
    <hyperlink ref="O171" r:id="rId6" xr:uid="{00000000-0004-0000-0100-000005000000}"/>
    <hyperlink ref="O82" r:id="rId7" xr:uid="{00000000-0004-0000-0100-000006000000}"/>
  </hyperlinks>
  <pageMargins left="0.7" right="0.7" top="0.75" bottom="0.75" header="0.3" footer="0.3"/>
  <pageSetup paperSize="9"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396"/>
  <sheetViews>
    <sheetView showGridLines="0" showRowColHeaders="0" topLeftCell="A4" zoomScaleNormal="100" workbookViewId="0">
      <pane ySplit="11" topLeftCell="A15" activePane="bottomLeft" state="frozen"/>
      <selection activeCell="A4" sqref="A4"/>
      <selection pane="bottomLeft" activeCell="N85" sqref="N85"/>
    </sheetView>
  </sheetViews>
  <sheetFormatPr baseColWidth="10" defaultColWidth="0" defaultRowHeight="0" customHeight="1" zeroHeight="1" x14ac:dyDescent="0.25"/>
  <cols>
    <col min="1" max="1" width="15" style="3" customWidth="1"/>
    <col min="2" max="2" width="15" style="3" hidden="1" customWidth="1"/>
    <col min="3" max="3" width="12" style="4" hidden="1" customWidth="1"/>
    <col min="4" max="4" width="11.42578125" style="151" customWidth="1"/>
    <col min="5" max="5" width="11.28515625" style="35" customWidth="1"/>
    <col min="6" max="6" width="14.85546875" style="19" customWidth="1"/>
    <col min="7" max="7" width="18.42578125" style="20" customWidth="1"/>
    <col min="8" max="8" width="6.28515625" style="113" customWidth="1"/>
    <col min="9" max="9" width="4.140625" style="113" customWidth="1"/>
    <col min="10" max="10" width="7" style="113" customWidth="1"/>
    <col min="11" max="11" width="10.140625" style="113" customWidth="1"/>
    <col min="12" max="12" width="8.7109375" style="19" customWidth="1"/>
    <col min="13" max="13" width="1.42578125" style="19" customWidth="1"/>
    <col min="14" max="14" width="22.7109375" style="19" bestFit="1" customWidth="1"/>
    <col min="15" max="15" width="16.5703125" style="19" bestFit="1" customWidth="1"/>
    <col min="16" max="16" width="18.28515625" style="19" bestFit="1" customWidth="1"/>
    <col min="17" max="17" width="14.7109375" style="19" bestFit="1" customWidth="1"/>
    <col min="18" max="18" width="2" style="19" customWidth="1"/>
    <col min="19" max="22" width="11.42578125" style="8" hidden="1"/>
    <col min="23" max="24" width="11.42578125" style="12" hidden="1"/>
    <col min="25" max="25" width="22.28515625" style="8" hidden="1"/>
    <col min="26" max="28" width="11.42578125" style="12" hidden="1"/>
    <col min="29" max="31" width="11.42578125" style="8" hidden="1"/>
    <col min="32" max="32" width="9.140625" style="8" hidden="1" customWidth="1"/>
    <col min="33" max="33" width="38.42578125" style="8" hidden="1" customWidth="1"/>
    <col min="34" max="38" width="11.42578125" style="8" hidden="1" customWidth="1"/>
    <col min="39" max="39" width="5" style="8" hidden="1" customWidth="1"/>
    <col min="40" max="45" width="0" style="8" hidden="1" customWidth="1"/>
    <col min="46" max="16384" width="11.42578125" style="8" hidden="1"/>
  </cols>
  <sheetData>
    <row r="1" spans="1:33" ht="15" hidden="1" customHeight="1" x14ac:dyDescent="0.25">
      <c r="E1" s="7"/>
      <c r="F1" s="8"/>
      <c r="G1" s="9"/>
      <c r="H1" s="10"/>
      <c r="I1" s="10"/>
      <c r="J1" s="10"/>
      <c r="K1" s="8"/>
      <c r="L1" s="8"/>
      <c r="M1" s="8"/>
      <c r="N1" s="11"/>
      <c r="O1" s="8"/>
      <c r="P1" s="8"/>
      <c r="Q1" s="8"/>
      <c r="R1" s="8"/>
    </row>
    <row r="2" spans="1:33" ht="15" hidden="1" customHeight="1" x14ac:dyDescent="0.25">
      <c r="D2" s="13"/>
      <c r="E2" s="13"/>
      <c r="F2" s="8"/>
      <c r="G2" s="9"/>
      <c r="H2" s="10"/>
      <c r="I2" s="10"/>
      <c r="J2" s="10"/>
      <c r="K2" s="8"/>
      <c r="L2" s="8"/>
      <c r="M2" s="8"/>
      <c r="N2" s="11"/>
      <c r="O2" s="8"/>
      <c r="P2" s="8"/>
      <c r="Q2" s="8"/>
      <c r="R2" s="8"/>
    </row>
    <row r="3" spans="1:33" ht="15" hidden="1" customHeight="1" x14ac:dyDescent="0.25">
      <c r="D3" s="13"/>
      <c r="E3" s="13"/>
      <c r="F3" s="8"/>
      <c r="G3" s="9"/>
      <c r="H3" s="10"/>
      <c r="I3" s="10"/>
      <c r="J3" s="10"/>
      <c r="K3" s="8"/>
      <c r="L3" s="8"/>
      <c r="M3" s="8"/>
      <c r="N3" s="8"/>
      <c r="O3" s="8"/>
      <c r="P3" s="8"/>
      <c r="Q3" s="8"/>
      <c r="R3" s="8"/>
    </row>
    <row r="4" spans="1:33" ht="10.5" customHeight="1" thickBot="1" x14ac:dyDescent="0.3">
      <c r="D4" s="13"/>
      <c r="E4" s="13"/>
      <c r="F4" s="8"/>
      <c r="G4" s="9"/>
      <c r="H4" s="10"/>
      <c r="I4" s="10"/>
      <c r="J4" s="10"/>
      <c r="K4" s="8"/>
      <c r="L4" s="8"/>
      <c r="M4" s="8"/>
      <c r="N4" s="8"/>
      <c r="O4" s="8"/>
      <c r="P4" s="8"/>
      <c r="Q4" s="8"/>
      <c r="R4" s="8"/>
    </row>
    <row r="5" spans="1:33" ht="15" customHeight="1" thickTop="1" x14ac:dyDescent="0.25">
      <c r="D5" s="13"/>
      <c r="G5" s="9"/>
      <c r="H5" s="14"/>
      <c r="I5" s="15"/>
      <c r="J5" s="15"/>
      <c r="K5" s="15"/>
      <c r="L5" s="15"/>
      <c r="M5" s="15"/>
      <c r="N5" s="16" t="s">
        <v>4</v>
      </c>
      <c r="O5" s="16" t="s">
        <v>5</v>
      </c>
      <c r="P5" s="17" t="s">
        <v>6</v>
      </c>
      <c r="Q5" s="8"/>
      <c r="R5" s="8"/>
    </row>
    <row r="6" spans="1:33" ht="15" customHeight="1" x14ac:dyDescent="0.25">
      <c r="D6" s="13"/>
      <c r="H6" s="202" t="s">
        <v>7</v>
      </c>
      <c r="I6" s="203"/>
      <c r="J6" s="203"/>
      <c r="K6" s="203"/>
      <c r="L6" s="203"/>
      <c r="M6" s="148"/>
      <c r="N6" s="22" t="str">
        <f>ControlTardes!O6</f>
        <v>0 : 00</v>
      </c>
      <c r="O6" s="22">
        <f>ControlTardes!P6</f>
        <v>35</v>
      </c>
      <c r="P6" s="153" t="str">
        <f>ControlTardes!Q6</f>
        <v>35 : 0</v>
      </c>
      <c r="AF6" s="25"/>
      <c r="AG6" s="26"/>
    </row>
    <row r="7" spans="1:33" ht="15" customHeight="1" thickBot="1" x14ac:dyDescent="0.3">
      <c r="D7" s="13"/>
      <c r="E7" s="18"/>
      <c r="G7" s="27"/>
      <c r="H7" s="204" t="s">
        <v>9</v>
      </c>
      <c r="I7" s="205"/>
      <c r="J7" s="205"/>
      <c r="K7" s="205"/>
      <c r="L7" s="205"/>
      <c r="M7" s="149"/>
      <c r="N7" s="22">
        <f>ControlTardes!O7</f>
        <v>0</v>
      </c>
      <c r="O7" s="22">
        <f>ControlTardes!P7</f>
        <v>100</v>
      </c>
      <c r="P7" s="30">
        <f>ControlTardes!Q7</f>
        <v>100</v>
      </c>
      <c r="AF7" s="25"/>
      <c r="AG7" s="31"/>
    </row>
    <row r="8" spans="1:33" ht="15" customHeight="1" thickTop="1" x14ac:dyDescent="0.25">
      <c r="D8" s="13"/>
      <c r="E8" s="18"/>
      <c r="G8" s="19"/>
      <c r="H8" s="19"/>
      <c r="I8" s="19"/>
      <c r="J8" s="19"/>
      <c r="K8" s="19"/>
      <c r="N8" s="32" t="s">
        <v>11</v>
      </c>
      <c r="O8" s="33" t="s">
        <v>12</v>
      </c>
      <c r="P8" s="33" t="s">
        <v>5</v>
      </c>
      <c r="Q8" s="34" t="s">
        <v>6</v>
      </c>
      <c r="AF8" s="25"/>
      <c r="AG8" s="31"/>
    </row>
    <row r="9" spans="1:33" ht="15" customHeight="1" x14ac:dyDescent="0.25">
      <c r="E9" s="114"/>
      <c r="F9" s="115"/>
      <c r="G9" s="36"/>
      <c r="H9" s="19"/>
      <c r="I9" s="19"/>
      <c r="J9" s="19"/>
      <c r="K9" s="19"/>
      <c r="N9" s="37" t="str">
        <f>$AD$15</f>
        <v>VACACIONES</v>
      </c>
      <c r="O9" s="38">
        <f>ControlTardes!P9</f>
        <v>0</v>
      </c>
      <c r="P9" s="38">
        <f>ControlTardes!Q9</f>
        <v>24</v>
      </c>
      <c r="Q9" s="39">
        <f>ControlTardes!R9</f>
        <v>24</v>
      </c>
    </row>
    <row r="10" spans="1:33" ht="15" customHeight="1" x14ac:dyDescent="0.25">
      <c r="E10" s="114"/>
      <c r="F10" s="115"/>
      <c r="G10" s="40"/>
      <c r="H10" s="40"/>
      <c r="I10" s="40"/>
      <c r="J10" s="40"/>
      <c r="K10" s="40"/>
      <c r="L10" s="40"/>
      <c r="M10" s="41"/>
      <c r="N10" s="37" t="str">
        <f>$AD$16</f>
        <v>ASUNTOS PROPIOS</v>
      </c>
      <c r="O10" s="38">
        <f>ControlTardes!P10</f>
        <v>0</v>
      </c>
      <c r="P10" s="38">
        <f>ControlTardes!Q10</f>
        <v>4</v>
      </c>
      <c r="Q10" s="39">
        <f>ControlTardes!R10</f>
        <v>4</v>
      </c>
      <c r="Z10" s="42"/>
    </row>
    <row r="11" spans="1:33" ht="15" customHeight="1" x14ac:dyDescent="0.25">
      <c r="A11" s="152"/>
      <c r="B11" s="150"/>
      <c r="C11" s="150"/>
      <c r="D11" s="176"/>
      <c r="E11" s="19"/>
      <c r="G11" s="19"/>
      <c r="H11" s="19"/>
      <c r="I11" s="19"/>
      <c r="J11" s="19"/>
      <c r="K11" s="19"/>
      <c r="M11" s="44"/>
      <c r="N11" s="37" t="str">
        <f>$AD$17</f>
        <v>AA PP MIFID</v>
      </c>
      <c r="O11" s="38">
        <f>ControlTardes!P11</f>
        <v>0</v>
      </c>
      <c r="P11" s="172">
        <f>ControlTardes!Q11</f>
        <v>0</v>
      </c>
      <c r="Q11" s="39">
        <f>ControlTardes!R11</f>
        <v>0</v>
      </c>
      <c r="U11" s="8">
        <f>42/5</f>
        <v>8.4</v>
      </c>
      <c r="X11" s="12" t="s">
        <v>20</v>
      </c>
      <c r="Y11" s="8" t="s">
        <v>21</v>
      </c>
      <c r="Z11" s="42">
        <f>SUM(Z15:Z379)</f>
        <v>0</v>
      </c>
      <c r="AA11" s="12">
        <f>INT(Z11)</f>
        <v>0</v>
      </c>
      <c r="AB11" s="12">
        <f>Z11-INT(Z11)</f>
        <v>0</v>
      </c>
    </row>
    <row r="12" spans="1:33" ht="15" customHeight="1" x14ac:dyDescent="0.25">
      <c r="A12" s="151"/>
      <c r="B12" s="151"/>
      <c r="C12" s="151"/>
      <c r="D12" s="176"/>
      <c r="E12" s="19"/>
      <c r="G12" s="19"/>
      <c r="H12" s="19"/>
      <c r="I12" s="19"/>
      <c r="J12" s="19"/>
      <c r="K12" s="19"/>
      <c r="M12" s="44"/>
      <c r="N12" s="37" t="str">
        <f>$AD$18</f>
        <v>LICENCIAS</v>
      </c>
      <c r="O12" s="38">
        <f>ControlTardes!P12</f>
        <v>0</v>
      </c>
      <c r="P12" s="173">
        <f>ControlTardes!Q12</f>
        <v>0</v>
      </c>
      <c r="Q12" s="39">
        <f>ControlTardes!R12</f>
        <v>0</v>
      </c>
      <c r="Z12" s="42"/>
    </row>
    <row r="13" spans="1:33" ht="18" customHeight="1" thickBot="1" x14ac:dyDescent="0.3">
      <c r="A13" s="151"/>
      <c r="B13" s="151"/>
      <c r="C13" s="151"/>
      <c r="D13" s="176"/>
      <c r="E13" s="19"/>
      <c r="G13" s="19"/>
      <c r="H13" s="19"/>
      <c r="I13" s="19"/>
      <c r="J13" s="19"/>
      <c r="K13" s="19"/>
      <c r="M13" s="44"/>
      <c r="N13" s="37" t="str">
        <f>$AD$19</f>
        <v>PERMISO ADICIONAL</v>
      </c>
      <c r="O13" s="38">
        <f>ControlTardes!P13</f>
        <v>0</v>
      </c>
      <c r="P13" s="174">
        <f>ControlTardes!Q13</f>
        <v>1</v>
      </c>
      <c r="Q13" s="48">
        <f>ControlTardes!R13</f>
        <v>1</v>
      </c>
      <c r="Z13" s="42"/>
    </row>
    <row r="14" spans="1:33" ht="18" customHeight="1" thickTop="1" thickBot="1" x14ac:dyDescent="0.3">
      <c r="A14" s="117" t="s">
        <v>84</v>
      </c>
      <c r="B14" s="117" t="s">
        <v>86</v>
      </c>
      <c r="C14" s="118" t="s">
        <v>91</v>
      </c>
      <c r="D14" s="117" t="s">
        <v>10</v>
      </c>
      <c r="E14" s="117" t="s">
        <v>87</v>
      </c>
      <c r="F14" s="147" t="s">
        <v>90</v>
      </c>
      <c r="G14" s="117" t="s">
        <v>85</v>
      </c>
      <c r="H14" s="117" t="s">
        <v>22</v>
      </c>
      <c r="I14" s="117" t="s">
        <v>23</v>
      </c>
      <c r="J14" s="117" t="s">
        <v>24</v>
      </c>
      <c r="K14" s="117" t="s">
        <v>88</v>
      </c>
      <c r="L14" s="117" t="s">
        <v>89</v>
      </c>
      <c r="M14" s="44"/>
      <c r="N14" s="55" t="s">
        <v>25</v>
      </c>
      <c r="O14" s="56">
        <f>COUNTIF($G$15:$G$379,"BAJA")</f>
        <v>0</v>
      </c>
      <c r="P14" s="221"/>
      <c r="Q14" s="221"/>
      <c r="S14" s="8" t="s">
        <v>27</v>
      </c>
      <c r="T14" s="8" t="s">
        <v>28</v>
      </c>
      <c r="U14" s="8" t="s">
        <v>29</v>
      </c>
      <c r="W14" s="12" t="s">
        <v>30</v>
      </c>
      <c r="Z14" s="42" t="s">
        <v>31</v>
      </c>
      <c r="AA14" s="12" t="s">
        <v>32</v>
      </c>
      <c r="AB14" s="12" t="s">
        <v>33</v>
      </c>
      <c r="AD14" s="8" t="s">
        <v>34</v>
      </c>
    </row>
    <row r="15" spans="1:33" ht="15" customHeight="1" thickTop="1" x14ac:dyDescent="0.25">
      <c r="A15" s="144">
        <f>DATE(ControlTardes!A11,1,1)</f>
        <v>43466</v>
      </c>
      <c r="B15" s="145">
        <f t="shared" ref="B15:B78" si="0">WEEKDAY(A15,1)</f>
        <v>3</v>
      </c>
      <c r="C15" s="146">
        <f>ROW()</f>
        <v>15</v>
      </c>
      <c r="D15" s="177">
        <f>WEEKNUM($A15,2)</f>
        <v>1</v>
      </c>
      <c r="E15" s="119">
        <f>DAY($A15)</f>
        <v>1</v>
      </c>
      <c r="F15" s="120">
        <f>$A15</f>
        <v>43466</v>
      </c>
      <c r="G15" s="154" t="str">
        <f>IF(ControlTardes!H15&lt;&gt;"",ControlTardes!H15,"")</f>
        <v>FESTIVO</v>
      </c>
      <c r="H15" s="155">
        <f>ControlTardes!I15</f>
        <v>0</v>
      </c>
      <c r="I15" s="138" t="s">
        <v>23</v>
      </c>
      <c r="J15" s="155">
        <f>ControlTardes!K15</f>
        <v>0</v>
      </c>
      <c r="K15" s="138" t="str">
        <f>ControlTardes!L15</f>
        <v>NO</v>
      </c>
      <c r="L15" s="147" t="str">
        <f>IF(Tabla1[[#This Row],[Tardes]]="SI",1,"")</f>
        <v/>
      </c>
      <c r="M15" s="67"/>
      <c r="N15" s="68"/>
      <c r="O15" s="69"/>
      <c r="P15" s="69"/>
      <c r="Q15" s="69"/>
      <c r="R15" s="69"/>
      <c r="S15" s="182">
        <f>COUNTIF(G15:G21,"")</f>
        <v>3</v>
      </c>
      <c r="T15" s="182">
        <f>S15*7</f>
        <v>21</v>
      </c>
      <c r="U15" s="182">
        <f>$U$11*S15</f>
        <v>25.200000000000003</v>
      </c>
      <c r="V15" s="182">
        <f>U15-INT(U15)</f>
        <v>0.20000000000000284</v>
      </c>
      <c r="W15" s="182">
        <f>SUM(Z15:Z21)</f>
        <v>0</v>
      </c>
      <c r="X15" s="182">
        <f>W15-INT(W15)</f>
        <v>0</v>
      </c>
      <c r="Y15" s="182" t="str">
        <f>IF(W15&lt;U15,IF(W15&gt;T15,"SI","NO"),"NO")</f>
        <v>NO</v>
      </c>
      <c r="Z15" s="42">
        <f>AA15+AB15</f>
        <v>0</v>
      </c>
      <c r="AA15" s="42">
        <f t="shared" ref="AA15:AA78" si="1">H15</f>
        <v>0</v>
      </c>
      <c r="AB15" s="42">
        <f t="shared" ref="AB15:AB78" si="2">J15/60</f>
        <v>0</v>
      </c>
      <c r="AD15" s="8" t="s">
        <v>36</v>
      </c>
    </row>
    <row r="16" spans="1:33" ht="15" customHeight="1" thickBot="1" x14ac:dyDescent="0.3">
      <c r="A16" s="144">
        <f>A15+1</f>
        <v>43467</v>
      </c>
      <c r="B16" s="145">
        <f t="shared" si="0"/>
        <v>4</v>
      </c>
      <c r="C16" s="146">
        <f>ROW()</f>
        <v>16</v>
      </c>
      <c r="D16" s="177">
        <f t="shared" ref="D16:D79" si="3">WEEKNUM($A16,2)</f>
        <v>1</v>
      </c>
      <c r="E16" s="121">
        <f t="shared" ref="E16:E79" si="4">DAY($A16)</f>
        <v>2</v>
      </c>
      <c r="F16" s="122">
        <f t="shared" ref="F16:F79" si="5">$A16</f>
        <v>43467</v>
      </c>
      <c r="G16" s="154" t="str">
        <f>IF(ControlTardes!H16&lt;&gt;"",ControlTardes!H16,"")</f>
        <v/>
      </c>
      <c r="H16" s="156">
        <f>ControlTardes!I16</f>
        <v>0</v>
      </c>
      <c r="I16" s="139" t="s">
        <v>23</v>
      </c>
      <c r="J16" s="157">
        <f>ControlTardes!K16</f>
        <v>0</v>
      </c>
      <c r="K16" s="138" t="str">
        <f>ControlTardes!L16</f>
        <v>NO</v>
      </c>
      <c r="L16" s="147" t="str">
        <f>IF(Tabla1[[#This Row],[Tardes]]="SI",1,"")</f>
        <v/>
      </c>
      <c r="M16" s="67"/>
      <c r="N16" s="77"/>
      <c r="O16" s="69"/>
      <c r="P16" s="69"/>
      <c r="Q16" s="69"/>
      <c r="R16" s="69"/>
      <c r="S16" s="182"/>
      <c r="T16" s="182"/>
      <c r="U16" s="182"/>
      <c r="V16" s="182"/>
      <c r="W16" s="182"/>
      <c r="X16" s="182"/>
      <c r="Y16" s="182"/>
      <c r="Z16" s="42">
        <f t="shared" ref="Z16:Z79" si="6">AA16+AB16</f>
        <v>0</v>
      </c>
      <c r="AA16" s="42">
        <f t="shared" si="1"/>
        <v>0</v>
      </c>
      <c r="AB16" s="42">
        <f t="shared" si="2"/>
        <v>0</v>
      </c>
      <c r="AD16" s="8" t="s">
        <v>38</v>
      </c>
    </row>
    <row r="17" spans="1:39" ht="15" customHeight="1" thickTop="1" thickBot="1" x14ac:dyDescent="0.3">
      <c r="A17" s="144">
        <f t="shared" ref="A17:A80" si="7">A16+1</f>
        <v>43468</v>
      </c>
      <c r="B17" s="145">
        <f t="shared" si="0"/>
        <v>5</v>
      </c>
      <c r="C17" s="146">
        <f>ROW()</f>
        <v>17</v>
      </c>
      <c r="D17" s="177">
        <f t="shared" si="3"/>
        <v>1</v>
      </c>
      <c r="E17" s="123">
        <f t="shared" si="4"/>
        <v>3</v>
      </c>
      <c r="F17" s="124">
        <f t="shared" si="5"/>
        <v>43468</v>
      </c>
      <c r="G17" s="154" t="str">
        <f>IF(ControlTardes!H17&lt;&gt;"",ControlTardes!H17,"")</f>
        <v/>
      </c>
      <c r="H17" s="158">
        <f>ControlTardes!I17</f>
        <v>0</v>
      </c>
      <c r="I17" s="140" t="s">
        <v>23</v>
      </c>
      <c r="J17" s="159">
        <f>ControlTardes!K17</f>
        <v>0</v>
      </c>
      <c r="K17" s="138" t="str">
        <f>ControlTardes!L17</f>
        <v>NO</v>
      </c>
      <c r="L17" s="147" t="str">
        <f>IF(Tabla1[[#This Row],[Tardes]]="SI",1,"")</f>
        <v/>
      </c>
      <c r="M17" s="67"/>
      <c r="N17" s="77"/>
      <c r="O17" s="69"/>
      <c r="P17" s="69"/>
      <c r="Q17" s="69"/>
      <c r="R17" s="69"/>
      <c r="S17" s="182"/>
      <c r="T17" s="182"/>
      <c r="U17" s="182"/>
      <c r="V17" s="182"/>
      <c r="W17" s="182"/>
      <c r="X17" s="182"/>
      <c r="Y17" s="182"/>
      <c r="Z17" s="42">
        <f>AA17+AB17</f>
        <v>0</v>
      </c>
      <c r="AA17" s="42">
        <f t="shared" si="1"/>
        <v>0</v>
      </c>
      <c r="AB17" s="42">
        <f t="shared" si="2"/>
        <v>0</v>
      </c>
      <c r="AD17" s="8" t="s">
        <v>39</v>
      </c>
    </row>
    <row r="18" spans="1:39" ht="15" customHeight="1" thickTop="1" x14ac:dyDescent="0.25">
      <c r="A18" s="144">
        <f t="shared" si="7"/>
        <v>43469</v>
      </c>
      <c r="B18" s="145">
        <f t="shared" si="0"/>
        <v>6</v>
      </c>
      <c r="C18" s="146">
        <f>ROW()</f>
        <v>18</v>
      </c>
      <c r="D18" s="177">
        <f t="shared" si="3"/>
        <v>1</v>
      </c>
      <c r="E18" s="125">
        <f t="shared" si="4"/>
        <v>4</v>
      </c>
      <c r="F18" s="126">
        <f t="shared" si="5"/>
        <v>43469</v>
      </c>
      <c r="G18" s="154" t="str">
        <f>IF(ControlTardes!H18&lt;&gt;"",ControlTardes!H18,"")</f>
        <v/>
      </c>
      <c r="H18" s="160">
        <f>ControlTardes!I18</f>
        <v>0</v>
      </c>
      <c r="I18" s="141" t="s">
        <v>23</v>
      </c>
      <c r="J18" s="161">
        <f>ControlTardes!K18</f>
        <v>0</v>
      </c>
      <c r="K18" s="138" t="str">
        <f>ControlTardes!L18</f>
        <v>NO</v>
      </c>
      <c r="L18" s="147" t="str">
        <f>IF(Tabla1[[#This Row],[Tardes]]="SI",1,"")</f>
        <v/>
      </c>
      <c r="M18" s="67"/>
      <c r="N18" s="83"/>
      <c r="O18" s="69"/>
      <c r="P18" s="69"/>
      <c r="Q18" s="69"/>
      <c r="R18" s="69"/>
      <c r="S18" s="182"/>
      <c r="T18" s="182"/>
      <c r="U18" s="182"/>
      <c r="V18" s="182"/>
      <c r="W18" s="182"/>
      <c r="X18" s="182"/>
      <c r="Y18" s="182"/>
      <c r="Z18" s="42">
        <f t="shared" si="6"/>
        <v>0</v>
      </c>
      <c r="AA18" s="42">
        <f t="shared" si="1"/>
        <v>0</v>
      </c>
      <c r="AB18" s="42">
        <f t="shared" si="2"/>
        <v>0</v>
      </c>
      <c r="AD18" s="8" t="s">
        <v>40</v>
      </c>
    </row>
    <row r="19" spans="1:39" ht="15" customHeight="1" x14ac:dyDescent="0.25">
      <c r="A19" s="144">
        <f t="shared" si="7"/>
        <v>43470</v>
      </c>
      <c r="B19" s="145">
        <f t="shared" si="0"/>
        <v>7</v>
      </c>
      <c r="C19" s="146">
        <f>ROW()</f>
        <v>19</v>
      </c>
      <c r="D19" s="177">
        <f t="shared" si="3"/>
        <v>1</v>
      </c>
      <c r="E19" s="119">
        <f t="shared" si="4"/>
        <v>5</v>
      </c>
      <c r="F19" s="120">
        <f t="shared" si="5"/>
        <v>43470</v>
      </c>
      <c r="G19" s="154" t="str">
        <f>IF(ControlTardes!H19&lt;&gt;"",ControlTardes!H19,"")</f>
        <v>FESTIVO</v>
      </c>
      <c r="H19" s="162">
        <f>ControlTardes!I19</f>
        <v>0</v>
      </c>
      <c r="I19" s="138" t="s">
        <v>23</v>
      </c>
      <c r="J19" s="155">
        <f>ControlTardes!K19</f>
        <v>0</v>
      </c>
      <c r="K19" s="138" t="str">
        <f>ControlTardes!L19</f>
        <v>NO</v>
      </c>
      <c r="L19" s="147" t="str">
        <f>IF(Tabla1[[#This Row],[Tardes]]="SI",1,"")</f>
        <v/>
      </c>
      <c r="M19" s="67"/>
      <c r="N19" s="83"/>
      <c r="O19" s="69"/>
      <c r="P19" s="69"/>
      <c r="Q19" s="69"/>
      <c r="R19" s="69"/>
      <c r="S19" s="182"/>
      <c r="T19" s="182"/>
      <c r="U19" s="182"/>
      <c r="V19" s="182"/>
      <c r="W19" s="182"/>
      <c r="X19" s="182"/>
      <c r="Y19" s="182"/>
      <c r="Z19" s="42">
        <f t="shared" si="6"/>
        <v>0</v>
      </c>
      <c r="AA19" s="42">
        <f t="shared" si="1"/>
        <v>0</v>
      </c>
      <c r="AB19" s="42">
        <f t="shared" si="2"/>
        <v>0</v>
      </c>
      <c r="AD19" s="8" t="s">
        <v>42</v>
      </c>
    </row>
    <row r="20" spans="1:39" ht="15" customHeight="1" x14ac:dyDescent="0.25">
      <c r="A20" s="144">
        <f t="shared" si="7"/>
        <v>43471</v>
      </c>
      <c r="B20" s="145">
        <f t="shared" si="0"/>
        <v>1</v>
      </c>
      <c r="C20" s="146">
        <f>ROW()</f>
        <v>20</v>
      </c>
      <c r="D20" s="177">
        <f t="shared" si="3"/>
        <v>1</v>
      </c>
      <c r="E20" s="119">
        <f t="shared" si="4"/>
        <v>6</v>
      </c>
      <c r="F20" s="120">
        <f t="shared" si="5"/>
        <v>43471</v>
      </c>
      <c r="G20" s="154" t="str">
        <f>IF(ControlTardes!H20&lt;&gt;"",ControlTardes!H20,"")</f>
        <v>FESTIVO</v>
      </c>
      <c r="H20" s="162">
        <f>ControlTardes!I20</f>
        <v>0</v>
      </c>
      <c r="I20" s="138" t="s">
        <v>23</v>
      </c>
      <c r="J20" s="155">
        <f>ControlTardes!K20</f>
        <v>0</v>
      </c>
      <c r="K20" s="138" t="str">
        <f>ControlTardes!L20</f>
        <v>NO</v>
      </c>
      <c r="L20" s="147" t="str">
        <f>IF(Tabla1[[#This Row],[Tardes]]="SI",1,"")</f>
        <v/>
      </c>
      <c r="M20" s="67"/>
      <c r="N20" s="83"/>
      <c r="O20" s="69"/>
      <c r="P20" s="69"/>
      <c r="Q20" s="69"/>
      <c r="R20" s="69"/>
      <c r="S20" s="182"/>
      <c r="T20" s="182"/>
      <c r="U20" s="182"/>
      <c r="V20" s="182"/>
      <c r="W20" s="182"/>
      <c r="X20" s="182"/>
      <c r="Y20" s="182"/>
      <c r="Z20" s="42">
        <f t="shared" si="6"/>
        <v>0</v>
      </c>
      <c r="AA20" s="42">
        <f t="shared" si="1"/>
        <v>0</v>
      </c>
      <c r="AB20" s="42">
        <f t="shared" si="2"/>
        <v>0</v>
      </c>
      <c r="AD20" s="8" t="s">
        <v>44</v>
      </c>
      <c r="AM20" s="90"/>
    </row>
    <row r="21" spans="1:39" ht="15" customHeight="1" x14ac:dyDescent="0.25">
      <c r="A21" s="144">
        <f t="shared" si="7"/>
        <v>43472</v>
      </c>
      <c r="B21" s="145">
        <f t="shared" si="0"/>
        <v>2</v>
      </c>
      <c r="C21" s="146">
        <f>ROW()</f>
        <v>21</v>
      </c>
      <c r="D21" s="177">
        <f t="shared" si="3"/>
        <v>2</v>
      </c>
      <c r="E21" s="119">
        <f t="shared" si="4"/>
        <v>7</v>
      </c>
      <c r="F21" s="120">
        <f t="shared" si="5"/>
        <v>43472</v>
      </c>
      <c r="G21" s="154" t="str">
        <f>IF(ControlTardes!H21&lt;&gt;"",ControlTardes!H21,"")</f>
        <v>FESTIVO</v>
      </c>
      <c r="H21" s="162">
        <f>ControlTardes!I21</f>
        <v>0</v>
      </c>
      <c r="I21" s="138" t="s">
        <v>23</v>
      </c>
      <c r="J21" s="155">
        <f>ControlTardes!K21</f>
        <v>0</v>
      </c>
      <c r="K21" s="138" t="str">
        <f>ControlTardes!L21</f>
        <v>NO</v>
      </c>
      <c r="L21" s="147" t="str">
        <f>IF(Tabla1[[#This Row],[Tardes]]="SI",1,"")</f>
        <v/>
      </c>
      <c r="M21" s="67"/>
      <c r="N21" s="77"/>
      <c r="O21" s="69"/>
      <c r="P21" s="69"/>
      <c r="Q21" s="69"/>
      <c r="R21" s="69"/>
      <c r="S21" s="182"/>
      <c r="T21" s="182"/>
      <c r="U21" s="182"/>
      <c r="V21" s="182"/>
      <c r="W21" s="182"/>
      <c r="X21" s="182"/>
      <c r="Y21" s="182"/>
      <c r="Z21" s="42">
        <f t="shared" si="6"/>
        <v>0</v>
      </c>
      <c r="AA21" s="42">
        <f t="shared" si="1"/>
        <v>0</v>
      </c>
      <c r="AB21" s="42">
        <f t="shared" si="2"/>
        <v>0</v>
      </c>
      <c r="AD21" s="8" t="s">
        <v>45</v>
      </c>
      <c r="AM21" s="90"/>
    </row>
    <row r="22" spans="1:39" ht="15" customHeight="1" thickBot="1" x14ac:dyDescent="0.3">
      <c r="A22" s="144">
        <f t="shared" si="7"/>
        <v>43473</v>
      </c>
      <c r="B22" s="145">
        <f t="shared" si="0"/>
        <v>3</v>
      </c>
      <c r="C22" s="146">
        <f>ROW()</f>
        <v>22</v>
      </c>
      <c r="D22" s="177">
        <f t="shared" si="3"/>
        <v>2</v>
      </c>
      <c r="E22" s="121">
        <f t="shared" si="4"/>
        <v>8</v>
      </c>
      <c r="F22" s="122">
        <f t="shared" si="5"/>
        <v>43473</v>
      </c>
      <c r="G22" s="154" t="str">
        <f>IF(ControlTardes!H22&lt;&gt;"",ControlTardes!H22,"")</f>
        <v/>
      </c>
      <c r="H22" s="156">
        <f>ControlTardes!I22</f>
        <v>0</v>
      </c>
      <c r="I22" s="139" t="s">
        <v>23</v>
      </c>
      <c r="J22" s="157">
        <f>ControlTardes!K22</f>
        <v>0</v>
      </c>
      <c r="K22" s="138" t="str">
        <f>ControlTardes!L22</f>
        <v>NO</v>
      </c>
      <c r="L22" s="147" t="str">
        <f>IF(Tabla1[[#This Row],[Tardes]]="SI",1,"")</f>
        <v/>
      </c>
      <c r="M22" s="67"/>
      <c r="N22" s="137"/>
      <c r="O22" s="175"/>
      <c r="P22" s="175"/>
      <c r="Q22" s="175"/>
      <c r="R22" s="175"/>
      <c r="S22" s="175"/>
      <c r="T22" s="175"/>
      <c r="U22" s="175"/>
      <c r="V22" s="175"/>
      <c r="W22" s="175"/>
      <c r="X22" s="175"/>
      <c r="Y22" s="175"/>
      <c r="Z22" s="175"/>
      <c r="AA22" s="175"/>
      <c r="AB22" s="175"/>
      <c r="AC22" s="175"/>
      <c r="AD22" s="175"/>
      <c r="AE22" s="175"/>
      <c r="AF22" s="175"/>
      <c r="AG22" s="175"/>
      <c r="AI22" s="90"/>
      <c r="AJ22" s="90"/>
      <c r="AK22" s="90"/>
      <c r="AL22" s="90"/>
      <c r="AM22" s="90"/>
    </row>
    <row r="23" spans="1:39" ht="15" customHeight="1" thickTop="1" thickBot="1" x14ac:dyDescent="0.3">
      <c r="A23" s="144">
        <f t="shared" si="7"/>
        <v>43474</v>
      </c>
      <c r="B23" s="145">
        <f t="shared" si="0"/>
        <v>4</v>
      </c>
      <c r="C23" s="146">
        <f>ROW()</f>
        <v>23</v>
      </c>
      <c r="D23" s="177">
        <f t="shared" si="3"/>
        <v>2</v>
      </c>
      <c r="E23" s="123">
        <f t="shared" si="4"/>
        <v>9</v>
      </c>
      <c r="F23" s="124">
        <f t="shared" si="5"/>
        <v>43474</v>
      </c>
      <c r="G23" s="154" t="str">
        <f>IF(ControlTardes!H23&lt;&gt;"",ControlTardes!H23,"")</f>
        <v/>
      </c>
      <c r="H23" s="158">
        <f>ControlTardes!I23</f>
        <v>0</v>
      </c>
      <c r="I23" s="140" t="s">
        <v>23</v>
      </c>
      <c r="J23" s="159">
        <f>ControlTardes!K23</f>
        <v>0</v>
      </c>
      <c r="K23" s="138" t="str">
        <f>ControlTardes!L23</f>
        <v>NO</v>
      </c>
      <c r="L23" s="147" t="str">
        <f>IF(Tabla1[[#This Row],[Tardes]]="SI",1,"")</f>
        <v/>
      </c>
      <c r="M23" s="67"/>
      <c r="N23" s="175"/>
      <c r="O23" s="175"/>
      <c r="P23" s="175"/>
      <c r="Q23" s="175"/>
      <c r="R23" s="175"/>
      <c r="S23" s="175"/>
      <c r="T23" s="175"/>
      <c r="U23" s="175"/>
      <c r="V23" s="175"/>
      <c r="W23" s="175"/>
      <c r="X23" s="175"/>
      <c r="Y23" s="175"/>
      <c r="Z23" s="175"/>
      <c r="AA23" s="175"/>
      <c r="AB23" s="175"/>
      <c r="AC23" s="175"/>
      <c r="AD23" s="175"/>
      <c r="AE23" s="175"/>
      <c r="AF23" s="175"/>
      <c r="AG23" s="175"/>
      <c r="AI23" s="90"/>
      <c r="AJ23" s="90"/>
      <c r="AK23" s="90"/>
      <c r="AL23" s="90"/>
      <c r="AM23" s="90"/>
    </row>
    <row r="24" spans="1:39" ht="15" customHeight="1" thickTop="1" thickBot="1" x14ac:dyDescent="0.3">
      <c r="A24" s="144">
        <f t="shared" si="7"/>
        <v>43475</v>
      </c>
      <c r="B24" s="145">
        <f t="shared" si="0"/>
        <v>5</v>
      </c>
      <c r="C24" s="146">
        <f>ROW()</f>
        <v>24</v>
      </c>
      <c r="D24" s="177">
        <f t="shared" si="3"/>
        <v>2</v>
      </c>
      <c r="E24" s="123">
        <f t="shared" si="4"/>
        <v>10</v>
      </c>
      <c r="F24" s="124">
        <f t="shared" si="5"/>
        <v>43475</v>
      </c>
      <c r="G24" s="154" t="str">
        <f>IF(ControlTardes!H24&lt;&gt;"",ControlTardes!H24,"")</f>
        <v/>
      </c>
      <c r="H24" s="158">
        <f>ControlTardes!I24</f>
        <v>0</v>
      </c>
      <c r="I24" s="140" t="s">
        <v>23</v>
      </c>
      <c r="J24" s="159">
        <f>ControlTardes!K24</f>
        <v>0</v>
      </c>
      <c r="K24" s="138" t="str">
        <f>ControlTardes!L24</f>
        <v>NO</v>
      </c>
      <c r="L24" s="147" t="str">
        <f>IF(Tabla1[[#This Row],[Tardes]]="SI",1,"")</f>
        <v/>
      </c>
      <c r="M24" s="67"/>
      <c r="N24" s="175"/>
      <c r="O24" s="175"/>
      <c r="P24" s="175"/>
      <c r="Q24" s="175"/>
      <c r="R24" s="175"/>
      <c r="S24" s="175"/>
      <c r="T24" s="175"/>
      <c r="U24" s="175"/>
      <c r="V24" s="175"/>
      <c r="W24" s="175"/>
      <c r="X24" s="175"/>
      <c r="Y24" s="175"/>
      <c r="Z24" s="175"/>
      <c r="AA24" s="175"/>
      <c r="AB24" s="175"/>
      <c r="AC24" s="175"/>
      <c r="AD24" s="175"/>
      <c r="AE24" s="175"/>
      <c r="AF24" s="175"/>
      <c r="AG24" s="175"/>
      <c r="AI24" s="90"/>
      <c r="AJ24" s="90"/>
      <c r="AK24" s="90"/>
      <c r="AL24" s="90"/>
      <c r="AM24" s="90"/>
    </row>
    <row r="25" spans="1:39" ht="15" customHeight="1" thickTop="1" x14ac:dyDescent="0.25">
      <c r="A25" s="144">
        <f t="shared" si="7"/>
        <v>43476</v>
      </c>
      <c r="B25" s="145">
        <f t="shared" si="0"/>
        <v>6</v>
      </c>
      <c r="C25" s="146">
        <f>ROW()</f>
        <v>25</v>
      </c>
      <c r="D25" s="177">
        <f t="shared" si="3"/>
        <v>2</v>
      </c>
      <c r="E25" s="125">
        <f t="shared" si="4"/>
        <v>11</v>
      </c>
      <c r="F25" s="126">
        <f t="shared" si="5"/>
        <v>43476</v>
      </c>
      <c r="G25" s="154" t="str">
        <f>IF(ControlTardes!H25&lt;&gt;"",ControlTardes!H25,"")</f>
        <v/>
      </c>
      <c r="H25" s="160">
        <f>ControlTardes!I25</f>
        <v>0</v>
      </c>
      <c r="I25" s="141" t="s">
        <v>23</v>
      </c>
      <c r="J25" s="161">
        <f>ControlTardes!K25</f>
        <v>0</v>
      </c>
      <c r="K25" s="138" t="str">
        <f>ControlTardes!L25</f>
        <v>NO</v>
      </c>
      <c r="L25" s="147" t="str">
        <f>IF(Tabla1[[#This Row],[Tardes]]="SI",1,"")</f>
        <v/>
      </c>
      <c r="M25" s="67"/>
      <c r="N25" s="175"/>
      <c r="O25" s="175"/>
      <c r="P25" s="175"/>
      <c r="Q25" s="175"/>
      <c r="R25" s="175"/>
      <c r="S25" s="175"/>
      <c r="T25" s="175"/>
      <c r="U25" s="175"/>
      <c r="V25" s="175"/>
      <c r="W25" s="175"/>
      <c r="X25" s="175"/>
      <c r="Y25" s="175"/>
      <c r="Z25" s="175"/>
      <c r="AA25" s="175"/>
      <c r="AB25" s="175"/>
      <c r="AC25" s="175"/>
      <c r="AD25" s="175"/>
      <c r="AE25" s="175"/>
      <c r="AF25" s="175"/>
      <c r="AG25" s="175"/>
      <c r="AI25" s="90"/>
      <c r="AJ25" s="90"/>
      <c r="AK25" s="90"/>
      <c r="AL25" s="90"/>
      <c r="AM25" s="90"/>
    </row>
    <row r="26" spans="1:39" ht="15" customHeight="1" x14ac:dyDescent="0.25">
      <c r="A26" s="144">
        <f t="shared" si="7"/>
        <v>43477</v>
      </c>
      <c r="B26" s="145">
        <f t="shared" si="0"/>
        <v>7</v>
      </c>
      <c r="C26" s="146">
        <f>ROW()</f>
        <v>26</v>
      </c>
      <c r="D26" s="177">
        <f t="shared" si="3"/>
        <v>2</v>
      </c>
      <c r="E26" s="119">
        <f t="shared" si="4"/>
        <v>12</v>
      </c>
      <c r="F26" s="120">
        <f t="shared" si="5"/>
        <v>43477</v>
      </c>
      <c r="G26" s="154" t="str">
        <f>IF(ControlTardes!H26&lt;&gt;"",ControlTardes!H26,"")</f>
        <v>FESTIVO</v>
      </c>
      <c r="H26" s="162">
        <f>ControlTardes!I26</f>
        <v>0</v>
      </c>
      <c r="I26" s="138" t="s">
        <v>23</v>
      </c>
      <c r="J26" s="155">
        <f>ControlTardes!K26</f>
        <v>0</v>
      </c>
      <c r="K26" s="138" t="str">
        <f>ControlTardes!L26</f>
        <v>NO</v>
      </c>
      <c r="L26" s="147" t="str">
        <f>IF(Tabla1[[#This Row],[Tardes]]="SI",1,"")</f>
        <v/>
      </c>
      <c r="M26" s="67"/>
      <c r="N26" s="91"/>
      <c r="O26" s="92"/>
      <c r="P26" s="92"/>
      <c r="Q26" s="92"/>
      <c r="R26" s="92"/>
      <c r="S26" s="93"/>
      <c r="T26" s="93"/>
      <c r="U26" s="93"/>
      <c r="V26" s="93"/>
      <c r="W26" s="93"/>
      <c r="X26" s="93"/>
      <c r="Y26" s="93"/>
      <c r="Z26" s="94">
        <f t="shared" si="6"/>
        <v>0</v>
      </c>
      <c r="AA26" s="94">
        <f t="shared" si="1"/>
        <v>0</v>
      </c>
      <c r="AB26" s="94">
        <f t="shared" si="2"/>
        <v>0</v>
      </c>
      <c r="AC26" s="95"/>
      <c r="AD26" s="95"/>
      <c r="AE26" s="95"/>
      <c r="AF26" s="95"/>
      <c r="AG26" s="95"/>
      <c r="AI26" s="90"/>
      <c r="AJ26" s="90"/>
      <c r="AK26" s="90"/>
      <c r="AL26" s="90"/>
      <c r="AM26" s="90"/>
    </row>
    <row r="27" spans="1:39" ht="15" customHeight="1" x14ac:dyDescent="0.25">
      <c r="A27" s="144">
        <f t="shared" si="7"/>
        <v>43478</v>
      </c>
      <c r="B27" s="145">
        <f t="shared" si="0"/>
        <v>1</v>
      </c>
      <c r="C27" s="146">
        <f>ROW()</f>
        <v>27</v>
      </c>
      <c r="D27" s="177">
        <f t="shared" si="3"/>
        <v>2</v>
      </c>
      <c r="E27" s="119">
        <f t="shared" si="4"/>
        <v>13</v>
      </c>
      <c r="F27" s="120">
        <f t="shared" si="5"/>
        <v>43478</v>
      </c>
      <c r="G27" s="154" t="str">
        <f>IF(ControlTardes!H27&lt;&gt;"",ControlTardes!H27,"")</f>
        <v>FESTIVO</v>
      </c>
      <c r="H27" s="162">
        <f>ControlTardes!I27</f>
        <v>0</v>
      </c>
      <c r="I27" s="138" t="s">
        <v>23</v>
      </c>
      <c r="J27" s="155">
        <f>ControlTardes!K27</f>
        <v>0</v>
      </c>
      <c r="K27" s="138" t="str">
        <f>ControlTardes!L27</f>
        <v>NO</v>
      </c>
      <c r="L27" s="147" t="str">
        <f>IF(Tabla1[[#This Row],[Tardes]]="SI",1,"")</f>
        <v/>
      </c>
      <c r="M27" s="67"/>
      <c r="N27" s="91"/>
      <c r="O27" s="92"/>
      <c r="P27" s="92"/>
      <c r="Q27" s="92"/>
      <c r="R27" s="92"/>
      <c r="S27" s="93"/>
      <c r="T27" s="93"/>
      <c r="U27" s="93"/>
      <c r="V27" s="93"/>
      <c r="W27" s="93"/>
      <c r="X27" s="93"/>
      <c r="Y27" s="93"/>
      <c r="Z27" s="94">
        <f t="shared" si="6"/>
        <v>0</v>
      </c>
      <c r="AA27" s="94">
        <f t="shared" si="1"/>
        <v>0</v>
      </c>
      <c r="AB27" s="94">
        <f t="shared" si="2"/>
        <v>0</v>
      </c>
      <c r="AC27" s="95"/>
      <c r="AD27" s="95"/>
      <c r="AE27" s="95"/>
      <c r="AF27" s="95"/>
      <c r="AG27" s="95"/>
      <c r="AK27" s="96"/>
      <c r="AL27" s="196"/>
      <c r="AM27" s="196"/>
    </row>
    <row r="28" spans="1:39" ht="15" customHeight="1" thickBot="1" x14ac:dyDescent="0.3">
      <c r="A28" s="144">
        <f t="shared" si="7"/>
        <v>43479</v>
      </c>
      <c r="B28" s="145">
        <f t="shared" si="0"/>
        <v>2</v>
      </c>
      <c r="C28" s="146">
        <f>ROW()</f>
        <v>28</v>
      </c>
      <c r="D28" s="177">
        <f t="shared" si="3"/>
        <v>3</v>
      </c>
      <c r="E28" s="121">
        <f t="shared" si="4"/>
        <v>14</v>
      </c>
      <c r="F28" s="122">
        <f t="shared" si="5"/>
        <v>43479</v>
      </c>
      <c r="G28" s="154" t="str">
        <f>IF(ControlTardes!H28&lt;&gt;"",ControlTardes!H28,"")</f>
        <v/>
      </c>
      <c r="H28" s="156">
        <f>ControlTardes!I28</f>
        <v>0</v>
      </c>
      <c r="I28" s="139" t="s">
        <v>23</v>
      </c>
      <c r="J28" s="157">
        <f>ControlTardes!K28</f>
        <v>0</v>
      </c>
      <c r="K28" s="138" t="str">
        <f>ControlTardes!L28</f>
        <v>NO</v>
      </c>
      <c r="L28" s="147" t="str">
        <f>IF(Tabla1[[#This Row],[Tardes]]="SI",1,"")</f>
        <v/>
      </c>
      <c r="M28" s="67"/>
      <c r="N28" s="91"/>
      <c r="O28" s="92"/>
      <c r="P28" s="92"/>
      <c r="Q28" s="92"/>
      <c r="R28" s="92"/>
      <c r="S28" s="93"/>
      <c r="T28" s="93"/>
      <c r="U28" s="93"/>
      <c r="V28" s="93"/>
      <c r="W28" s="93"/>
      <c r="X28" s="93"/>
      <c r="Y28" s="93"/>
      <c r="Z28" s="94">
        <f t="shared" si="6"/>
        <v>0</v>
      </c>
      <c r="AA28" s="94">
        <f t="shared" si="1"/>
        <v>0</v>
      </c>
      <c r="AB28" s="94">
        <f t="shared" si="2"/>
        <v>0</v>
      </c>
      <c r="AC28" s="95"/>
      <c r="AD28" s="95"/>
      <c r="AE28" s="95"/>
      <c r="AF28" s="95"/>
      <c r="AG28" s="95"/>
    </row>
    <row r="29" spans="1:39" ht="15" customHeight="1" thickTop="1" thickBot="1" x14ac:dyDescent="0.3">
      <c r="A29" s="144">
        <f t="shared" si="7"/>
        <v>43480</v>
      </c>
      <c r="B29" s="145">
        <f t="shared" si="0"/>
        <v>3</v>
      </c>
      <c r="C29" s="146">
        <f>ROW()</f>
        <v>29</v>
      </c>
      <c r="D29" s="177">
        <f t="shared" si="3"/>
        <v>3</v>
      </c>
      <c r="E29" s="123">
        <f t="shared" si="4"/>
        <v>15</v>
      </c>
      <c r="F29" s="124">
        <f t="shared" si="5"/>
        <v>43480</v>
      </c>
      <c r="G29" s="154" t="str">
        <f>IF(ControlTardes!H29&lt;&gt;"",ControlTardes!H29,"")</f>
        <v/>
      </c>
      <c r="H29" s="158">
        <f>ControlTardes!I29</f>
        <v>0</v>
      </c>
      <c r="I29" s="140" t="s">
        <v>23</v>
      </c>
      <c r="J29" s="159">
        <f>ControlTardes!K29</f>
        <v>0</v>
      </c>
      <c r="K29" s="138" t="str">
        <f>ControlTardes!L29</f>
        <v>NO</v>
      </c>
      <c r="L29" s="147" t="str">
        <f>IF(Tabla1[[#This Row],[Tardes]]="SI",1,"")</f>
        <v/>
      </c>
      <c r="M29" s="67"/>
      <c r="N29" s="77"/>
      <c r="O29" s="69"/>
      <c r="P29" s="69"/>
      <c r="Q29" s="69"/>
      <c r="R29" s="69"/>
      <c r="S29" s="182">
        <f>COUNTIF(G29:G35,"")</f>
        <v>5</v>
      </c>
      <c r="T29" s="182">
        <f>S29*7</f>
        <v>35</v>
      </c>
      <c r="U29" s="182">
        <f>$U$11*S29</f>
        <v>42</v>
      </c>
      <c r="V29" s="182">
        <f>U29-INT(U29)</f>
        <v>0</v>
      </c>
      <c r="W29" s="182">
        <f>SUM(Z29:Z35)</f>
        <v>0</v>
      </c>
      <c r="X29" s="182">
        <f>W29-INT(W29)</f>
        <v>0</v>
      </c>
      <c r="Y29" s="182" t="str">
        <f>IF(W29&lt;U29,IF(W29&gt;T29,"SI","NO"),"NO")</f>
        <v>NO</v>
      </c>
      <c r="Z29" s="42">
        <f t="shared" si="6"/>
        <v>0</v>
      </c>
      <c r="AA29" s="42">
        <f t="shared" si="1"/>
        <v>0</v>
      </c>
      <c r="AB29" s="42">
        <f t="shared" si="2"/>
        <v>0</v>
      </c>
    </row>
    <row r="30" spans="1:39" ht="15" customHeight="1" thickTop="1" thickBot="1" x14ac:dyDescent="0.3">
      <c r="A30" s="144">
        <f t="shared" si="7"/>
        <v>43481</v>
      </c>
      <c r="B30" s="145">
        <f t="shared" si="0"/>
        <v>4</v>
      </c>
      <c r="C30" s="146">
        <f>ROW()</f>
        <v>30</v>
      </c>
      <c r="D30" s="177">
        <f t="shared" si="3"/>
        <v>3</v>
      </c>
      <c r="E30" s="123">
        <f t="shared" si="4"/>
        <v>16</v>
      </c>
      <c r="F30" s="124">
        <f t="shared" si="5"/>
        <v>43481</v>
      </c>
      <c r="G30" s="154" t="str">
        <f>IF(ControlTardes!H30&lt;&gt;"",ControlTardes!H30,"")</f>
        <v/>
      </c>
      <c r="H30" s="158">
        <f>ControlTardes!I30</f>
        <v>0</v>
      </c>
      <c r="I30" s="140" t="s">
        <v>23</v>
      </c>
      <c r="J30" s="159">
        <f>ControlTardes!K30</f>
        <v>0</v>
      </c>
      <c r="K30" s="138" t="str">
        <f>ControlTardes!L30</f>
        <v>NO</v>
      </c>
      <c r="L30" s="147" t="str">
        <f>IF(Tabla1[[#This Row],[Tardes]]="SI",1,"")</f>
        <v/>
      </c>
      <c r="M30" s="67"/>
      <c r="N30" s="77"/>
      <c r="O30" s="69"/>
      <c r="P30" s="69"/>
      <c r="Q30" s="69"/>
      <c r="R30" s="69"/>
      <c r="S30" s="182"/>
      <c r="T30" s="182"/>
      <c r="U30" s="182"/>
      <c r="V30" s="182"/>
      <c r="W30" s="182"/>
      <c r="X30" s="182"/>
      <c r="Y30" s="182"/>
      <c r="Z30" s="42">
        <f t="shared" si="6"/>
        <v>0</v>
      </c>
      <c r="AA30" s="42">
        <f t="shared" si="1"/>
        <v>0</v>
      </c>
      <c r="AB30" s="42">
        <f t="shared" si="2"/>
        <v>0</v>
      </c>
    </row>
    <row r="31" spans="1:39" ht="15" customHeight="1" thickTop="1" thickBot="1" x14ac:dyDescent="0.3">
      <c r="A31" s="144">
        <f t="shared" si="7"/>
        <v>43482</v>
      </c>
      <c r="B31" s="145">
        <f t="shared" si="0"/>
        <v>5</v>
      </c>
      <c r="C31" s="146">
        <f>ROW()</f>
        <v>31</v>
      </c>
      <c r="D31" s="177">
        <f t="shared" si="3"/>
        <v>3</v>
      </c>
      <c r="E31" s="123">
        <f t="shared" si="4"/>
        <v>17</v>
      </c>
      <c r="F31" s="124">
        <f t="shared" si="5"/>
        <v>43482</v>
      </c>
      <c r="G31" s="154" t="str">
        <f>IF(ControlTardes!H31&lt;&gt;"",ControlTardes!H31,"")</f>
        <v/>
      </c>
      <c r="H31" s="158">
        <f>ControlTardes!I31</f>
        <v>0</v>
      </c>
      <c r="I31" s="140" t="s">
        <v>23</v>
      </c>
      <c r="J31" s="159">
        <f>ControlTardes!K31</f>
        <v>0</v>
      </c>
      <c r="K31" s="138" t="str">
        <f>ControlTardes!L31</f>
        <v>NO</v>
      </c>
      <c r="L31" s="147" t="str">
        <f>IF(Tabla1[[#This Row],[Tardes]]="SI",1,"")</f>
        <v/>
      </c>
      <c r="M31" s="67"/>
      <c r="N31" s="77"/>
      <c r="O31" s="69"/>
      <c r="P31" s="69"/>
      <c r="Q31" s="69"/>
      <c r="R31" s="69"/>
      <c r="S31" s="182"/>
      <c r="T31" s="182"/>
      <c r="U31" s="182"/>
      <c r="V31" s="182"/>
      <c r="W31" s="182"/>
      <c r="X31" s="182"/>
      <c r="Y31" s="182"/>
      <c r="Z31" s="42">
        <f t="shared" si="6"/>
        <v>0</v>
      </c>
      <c r="AA31" s="42">
        <f t="shared" si="1"/>
        <v>0</v>
      </c>
      <c r="AB31" s="42">
        <f t="shared" si="2"/>
        <v>0</v>
      </c>
    </row>
    <row r="32" spans="1:39" ht="15" customHeight="1" thickTop="1" x14ac:dyDescent="0.25">
      <c r="A32" s="144">
        <f t="shared" si="7"/>
        <v>43483</v>
      </c>
      <c r="B32" s="145">
        <f t="shared" si="0"/>
        <v>6</v>
      </c>
      <c r="C32" s="146">
        <f>ROW()</f>
        <v>32</v>
      </c>
      <c r="D32" s="177">
        <f t="shared" si="3"/>
        <v>3</v>
      </c>
      <c r="E32" s="125">
        <f t="shared" si="4"/>
        <v>18</v>
      </c>
      <c r="F32" s="126">
        <f t="shared" si="5"/>
        <v>43483</v>
      </c>
      <c r="G32" s="154" t="str">
        <f>IF(ControlTardes!H32&lt;&gt;"",ControlTardes!H32,"")</f>
        <v/>
      </c>
      <c r="H32" s="160">
        <f>ControlTardes!I32</f>
        <v>0</v>
      </c>
      <c r="I32" s="141" t="s">
        <v>23</v>
      </c>
      <c r="J32" s="161">
        <f>ControlTardes!K32</f>
        <v>0</v>
      </c>
      <c r="K32" s="138" t="str">
        <f>ControlTardes!L32</f>
        <v>NO</v>
      </c>
      <c r="L32" s="147" t="str">
        <f>IF(Tabla1[[#This Row],[Tardes]]="SI",1,"")</f>
        <v/>
      </c>
      <c r="M32" s="67"/>
      <c r="N32" s="77"/>
      <c r="O32" s="69"/>
      <c r="P32" s="69"/>
      <c r="Q32" s="69"/>
      <c r="R32" s="69"/>
      <c r="S32" s="182"/>
      <c r="T32" s="182"/>
      <c r="U32" s="182"/>
      <c r="V32" s="182"/>
      <c r="W32" s="182"/>
      <c r="X32" s="182"/>
      <c r="Y32" s="182"/>
      <c r="Z32" s="42">
        <f t="shared" si="6"/>
        <v>0</v>
      </c>
      <c r="AA32" s="42">
        <f t="shared" si="1"/>
        <v>0</v>
      </c>
      <c r="AB32" s="42">
        <f t="shared" si="2"/>
        <v>0</v>
      </c>
    </row>
    <row r="33" spans="1:28" ht="15" customHeight="1" x14ac:dyDescent="0.25">
      <c r="A33" s="144">
        <f t="shared" si="7"/>
        <v>43484</v>
      </c>
      <c r="B33" s="145">
        <f t="shared" si="0"/>
        <v>7</v>
      </c>
      <c r="C33" s="146">
        <f>ROW()</f>
        <v>33</v>
      </c>
      <c r="D33" s="177">
        <f t="shared" si="3"/>
        <v>3</v>
      </c>
      <c r="E33" s="119">
        <f t="shared" si="4"/>
        <v>19</v>
      </c>
      <c r="F33" s="120">
        <f t="shared" si="5"/>
        <v>43484</v>
      </c>
      <c r="G33" s="154" t="str">
        <f>IF(ControlTardes!H33&lt;&gt;"",ControlTardes!H33,"")</f>
        <v>FESTIVO</v>
      </c>
      <c r="H33" s="162">
        <f>ControlTardes!I33</f>
        <v>0</v>
      </c>
      <c r="I33" s="138" t="s">
        <v>23</v>
      </c>
      <c r="J33" s="155">
        <f>ControlTardes!K33</f>
        <v>0</v>
      </c>
      <c r="K33" s="138" t="str">
        <f>ControlTardes!L33</f>
        <v>NO</v>
      </c>
      <c r="L33" s="147" t="str">
        <f>IF(Tabla1[[#This Row],[Tardes]]="SI",1,"")</f>
        <v/>
      </c>
      <c r="M33" s="67"/>
      <c r="N33" s="77"/>
      <c r="O33" s="69"/>
      <c r="P33" s="69"/>
      <c r="Q33" s="69"/>
      <c r="R33" s="69"/>
      <c r="S33" s="182"/>
      <c r="T33" s="182"/>
      <c r="U33" s="182"/>
      <c r="V33" s="182"/>
      <c r="W33" s="182"/>
      <c r="X33" s="182"/>
      <c r="Y33" s="182"/>
      <c r="Z33" s="42">
        <f t="shared" si="6"/>
        <v>0</v>
      </c>
      <c r="AA33" s="42">
        <f t="shared" si="1"/>
        <v>0</v>
      </c>
      <c r="AB33" s="42">
        <f t="shared" si="2"/>
        <v>0</v>
      </c>
    </row>
    <row r="34" spans="1:28" ht="15" customHeight="1" x14ac:dyDescent="0.25">
      <c r="A34" s="144">
        <f t="shared" si="7"/>
        <v>43485</v>
      </c>
      <c r="B34" s="145">
        <f t="shared" si="0"/>
        <v>1</v>
      </c>
      <c r="C34" s="146">
        <f>ROW()</f>
        <v>34</v>
      </c>
      <c r="D34" s="177">
        <f t="shared" si="3"/>
        <v>3</v>
      </c>
      <c r="E34" s="119">
        <f t="shared" si="4"/>
        <v>20</v>
      </c>
      <c r="F34" s="120">
        <f t="shared" si="5"/>
        <v>43485</v>
      </c>
      <c r="G34" s="154" t="str">
        <f>IF(ControlTardes!H34&lt;&gt;"",ControlTardes!H34,"")</f>
        <v>FESTIVO</v>
      </c>
      <c r="H34" s="162">
        <f>ControlTardes!I34</f>
        <v>0</v>
      </c>
      <c r="I34" s="138" t="s">
        <v>23</v>
      </c>
      <c r="J34" s="155">
        <f>ControlTardes!K34</f>
        <v>0</v>
      </c>
      <c r="K34" s="138" t="str">
        <f>ControlTardes!L34</f>
        <v>NO</v>
      </c>
      <c r="L34" s="147" t="str">
        <f>IF(Tabla1[[#This Row],[Tardes]]="SI",1,"")</f>
        <v/>
      </c>
      <c r="M34" s="67"/>
      <c r="N34" s="77"/>
      <c r="O34" s="69"/>
      <c r="P34" s="69"/>
      <c r="Q34" s="69"/>
      <c r="R34" s="69"/>
      <c r="S34" s="182"/>
      <c r="T34" s="182"/>
      <c r="U34" s="182"/>
      <c r="V34" s="182"/>
      <c r="W34" s="182"/>
      <c r="X34" s="182"/>
      <c r="Y34" s="182"/>
      <c r="Z34" s="42">
        <f t="shared" si="6"/>
        <v>0</v>
      </c>
      <c r="AA34" s="42">
        <f t="shared" si="1"/>
        <v>0</v>
      </c>
      <c r="AB34" s="42">
        <f t="shared" si="2"/>
        <v>0</v>
      </c>
    </row>
    <row r="35" spans="1:28" ht="15" customHeight="1" thickBot="1" x14ac:dyDescent="0.3">
      <c r="A35" s="144">
        <f t="shared" si="7"/>
        <v>43486</v>
      </c>
      <c r="B35" s="145">
        <f t="shared" si="0"/>
        <v>2</v>
      </c>
      <c r="C35" s="146">
        <f>ROW()</f>
        <v>35</v>
      </c>
      <c r="D35" s="177">
        <f t="shared" si="3"/>
        <v>4</v>
      </c>
      <c r="E35" s="121">
        <f t="shared" si="4"/>
        <v>21</v>
      </c>
      <c r="F35" s="122">
        <f t="shared" si="5"/>
        <v>43486</v>
      </c>
      <c r="G35" s="154" t="str">
        <f>IF(ControlTardes!H35&lt;&gt;"",ControlTardes!H35,"")</f>
        <v/>
      </c>
      <c r="H35" s="156">
        <f>ControlTardes!I35</f>
        <v>0</v>
      </c>
      <c r="I35" s="139" t="s">
        <v>23</v>
      </c>
      <c r="J35" s="157">
        <f>ControlTardes!K35</f>
        <v>0</v>
      </c>
      <c r="K35" s="138" t="str">
        <f>ControlTardes!L35</f>
        <v>NO</v>
      </c>
      <c r="L35" s="147" t="str">
        <f>IF(Tabla1[[#This Row],[Tardes]]="SI",1,"")</f>
        <v/>
      </c>
      <c r="M35" s="67"/>
      <c r="N35" s="77"/>
      <c r="O35" s="69"/>
      <c r="P35" s="69"/>
      <c r="Q35" s="69"/>
      <c r="R35" s="69"/>
      <c r="S35" s="182"/>
      <c r="T35" s="182"/>
      <c r="U35" s="182"/>
      <c r="V35" s="182"/>
      <c r="W35" s="182"/>
      <c r="X35" s="182"/>
      <c r="Y35" s="182"/>
      <c r="Z35" s="42">
        <f t="shared" si="6"/>
        <v>0</v>
      </c>
      <c r="AA35" s="42">
        <f t="shared" si="1"/>
        <v>0</v>
      </c>
      <c r="AB35" s="42">
        <f t="shared" si="2"/>
        <v>0</v>
      </c>
    </row>
    <row r="36" spans="1:28" ht="15" customHeight="1" thickTop="1" thickBot="1" x14ac:dyDescent="0.3">
      <c r="A36" s="144">
        <f t="shared" si="7"/>
        <v>43487</v>
      </c>
      <c r="B36" s="145">
        <f t="shared" si="0"/>
        <v>3</v>
      </c>
      <c r="C36" s="146">
        <f>ROW()</f>
        <v>36</v>
      </c>
      <c r="D36" s="177">
        <f t="shared" si="3"/>
        <v>4</v>
      </c>
      <c r="E36" s="123">
        <f t="shared" si="4"/>
        <v>22</v>
      </c>
      <c r="F36" s="124">
        <f t="shared" si="5"/>
        <v>43487</v>
      </c>
      <c r="G36" s="154" t="str">
        <f>IF(ControlTardes!H36&lt;&gt;"",ControlTardes!H36,"")</f>
        <v/>
      </c>
      <c r="H36" s="158">
        <f>ControlTardes!I36</f>
        <v>0</v>
      </c>
      <c r="I36" s="140" t="s">
        <v>23</v>
      </c>
      <c r="J36" s="159">
        <f>ControlTardes!K36</f>
        <v>0</v>
      </c>
      <c r="K36" s="138" t="str">
        <f>ControlTardes!L36</f>
        <v>NO</v>
      </c>
      <c r="L36" s="147" t="str">
        <f>IF(Tabla1[[#This Row],[Tardes]]="SI",1,"")</f>
        <v/>
      </c>
      <c r="M36" s="67"/>
      <c r="N36" s="77"/>
      <c r="O36" s="69"/>
      <c r="P36" s="69"/>
      <c r="Q36" s="69"/>
      <c r="R36" s="69"/>
      <c r="S36" s="182">
        <f>COUNTIF(G36:G42,"")</f>
        <v>5</v>
      </c>
      <c r="T36" s="182">
        <f>S36*7</f>
        <v>35</v>
      </c>
      <c r="U36" s="182">
        <f>$U$11*S36</f>
        <v>42</v>
      </c>
      <c r="V36" s="182">
        <f>U36-INT(U36)</f>
        <v>0</v>
      </c>
      <c r="W36" s="182">
        <f>SUM(Z36:Z42)</f>
        <v>0</v>
      </c>
      <c r="X36" s="182">
        <f>W36-INT(W36)</f>
        <v>0</v>
      </c>
      <c r="Y36" s="182" t="str">
        <f>IF(W36&lt;U36,IF(W36&gt;T36,"SI","NO"),"NO")</f>
        <v>NO</v>
      </c>
      <c r="Z36" s="42">
        <f t="shared" si="6"/>
        <v>0</v>
      </c>
      <c r="AA36" s="42">
        <f t="shared" si="1"/>
        <v>0</v>
      </c>
      <c r="AB36" s="42">
        <f t="shared" si="2"/>
        <v>0</v>
      </c>
    </row>
    <row r="37" spans="1:28" ht="15" customHeight="1" thickTop="1" thickBot="1" x14ac:dyDescent="0.3">
      <c r="A37" s="144">
        <f t="shared" si="7"/>
        <v>43488</v>
      </c>
      <c r="B37" s="145">
        <f t="shared" si="0"/>
        <v>4</v>
      </c>
      <c r="C37" s="146">
        <f>ROW()</f>
        <v>37</v>
      </c>
      <c r="D37" s="177">
        <f t="shared" si="3"/>
        <v>4</v>
      </c>
      <c r="E37" s="123">
        <f t="shared" si="4"/>
        <v>23</v>
      </c>
      <c r="F37" s="124">
        <f t="shared" si="5"/>
        <v>43488</v>
      </c>
      <c r="G37" s="154" t="str">
        <f>IF(ControlTardes!H37&lt;&gt;"",ControlTardes!H37,"")</f>
        <v/>
      </c>
      <c r="H37" s="158">
        <f>ControlTardes!I37</f>
        <v>0</v>
      </c>
      <c r="I37" s="140" t="s">
        <v>23</v>
      </c>
      <c r="J37" s="159">
        <f>ControlTardes!K37</f>
        <v>0</v>
      </c>
      <c r="K37" s="138" t="str">
        <f>ControlTardes!L37</f>
        <v>NO</v>
      </c>
      <c r="L37" s="147" t="str">
        <f>IF(Tabla1[[#This Row],[Tardes]]="SI",1,"")</f>
        <v/>
      </c>
      <c r="M37" s="67"/>
      <c r="N37" s="77"/>
      <c r="O37" s="69"/>
      <c r="P37" s="69"/>
      <c r="Q37" s="69"/>
      <c r="R37" s="69"/>
      <c r="S37" s="182"/>
      <c r="T37" s="182"/>
      <c r="U37" s="182"/>
      <c r="V37" s="182"/>
      <c r="W37" s="182"/>
      <c r="X37" s="182"/>
      <c r="Y37" s="182"/>
      <c r="Z37" s="42">
        <f t="shared" si="6"/>
        <v>0</v>
      </c>
      <c r="AA37" s="42">
        <f t="shared" si="1"/>
        <v>0</v>
      </c>
      <c r="AB37" s="42">
        <f t="shared" si="2"/>
        <v>0</v>
      </c>
    </row>
    <row r="38" spans="1:28" ht="15" customHeight="1" thickTop="1" thickBot="1" x14ac:dyDescent="0.3">
      <c r="A38" s="144">
        <f t="shared" si="7"/>
        <v>43489</v>
      </c>
      <c r="B38" s="145">
        <f t="shared" si="0"/>
        <v>5</v>
      </c>
      <c r="C38" s="146">
        <f>ROW()</f>
        <v>38</v>
      </c>
      <c r="D38" s="177">
        <f t="shared" si="3"/>
        <v>4</v>
      </c>
      <c r="E38" s="123">
        <f t="shared" si="4"/>
        <v>24</v>
      </c>
      <c r="F38" s="124">
        <f t="shared" si="5"/>
        <v>43489</v>
      </c>
      <c r="G38" s="154" t="str">
        <f>IF(ControlTardes!H38&lt;&gt;"",ControlTardes!H38,"")</f>
        <v/>
      </c>
      <c r="H38" s="158">
        <f>ControlTardes!I38</f>
        <v>0</v>
      </c>
      <c r="I38" s="140" t="s">
        <v>23</v>
      </c>
      <c r="J38" s="159">
        <f>ControlTardes!K38</f>
        <v>0</v>
      </c>
      <c r="K38" s="138" t="str">
        <f>ControlTardes!L38</f>
        <v>NO</v>
      </c>
      <c r="L38" s="147" t="str">
        <f>IF(Tabla1[[#This Row],[Tardes]]="SI",1,"")</f>
        <v/>
      </c>
      <c r="M38" s="67"/>
      <c r="N38" s="77"/>
      <c r="O38" s="69"/>
      <c r="P38" s="69"/>
      <c r="Q38" s="69"/>
      <c r="R38" s="69"/>
      <c r="S38" s="182"/>
      <c r="T38" s="182"/>
      <c r="U38" s="182"/>
      <c r="V38" s="182"/>
      <c r="W38" s="182"/>
      <c r="X38" s="182"/>
      <c r="Y38" s="182"/>
      <c r="Z38" s="42">
        <f t="shared" si="6"/>
        <v>0</v>
      </c>
      <c r="AA38" s="42">
        <f t="shared" si="1"/>
        <v>0</v>
      </c>
      <c r="AB38" s="42">
        <f t="shared" si="2"/>
        <v>0</v>
      </c>
    </row>
    <row r="39" spans="1:28" ht="15" customHeight="1" thickTop="1" x14ac:dyDescent="0.25">
      <c r="A39" s="144">
        <f t="shared" si="7"/>
        <v>43490</v>
      </c>
      <c r="B39" s="145">
        <f t="shared" si="0"/>
        <v>6</v>
      </c>
      <c r="C39" s="146">
        <f>ROW()</f>
        <v>39</v>
      </c>
      <c r="D39" s="177">
        <f t="shared" si="3"/>
        <v>4</v>
      </c>
      <c r="E39" s="125">
        <f t="shared" si="4"/>
        <v>25</v>
      </c>
      <c r="F39" s="126">
        <f t="shared" si="5"/>
        <v>43490</v>
      </c>
      <c r="G39" s="154" t="str">
        <f>IF(ControlTardes!H39&lt;&gt;"",ControlTardes!H39,"")</f>
        <v/>
      </c>
      <c r="H39" s="160">
        <f>ControlTardes!I39</f>
        <v>0</v>
      </c>
      <c r="I39" s="141" t="s">
        <v>23</v>
      </c>
      <c r="J39" s="161">
        <f>ControlTardes!K39</f>
        <v>0</v>
      </c>
      <c r="K39" s="138" t="str">
        <f>ControlTardes!L39</f>
        <v>NO</v>
      </c>
      <c r="L39" s="147" t="str">
        <f>IF(Tabla1[[#This Row],[Tardes]]="SI",1,"")</f>
        <v/>
      </c>
      <c r="M39" s="67"/>
      <c r="N39" s="77"/>
      <c r="O39" s="69"/>
      <c r="P39" s="69"/>
      <c r="Q39" s="69"/>
      <c r="R39" s="69"/>
      <c r="S39" s="182"/>
      <c r="T39" s="182"/>
      <c r="U39" s="182"/>
      <c r="V39" s="182"/>
      <c r="W39" s="182"/>
      <c r="X39" s="182"/>
      <c r="Y39" s="182"/>
      <c r="Z39" s="42">
        <f t="shared" si="6"/>
        <v>0</v>
      </c>
      <c r="AA39" s="42">
        <f t="shared" si="1"/>
        <v>0</v>
      </c>
      <c r="AB39" s="42">
        <f t="shared" si="2"/>
        <v>0</v>
      </c>
    </row>
    <row r="40" spans="1:28" ht="15" customHeight="1" x14ac:dyDescent="0.25">
      <c r="A40" s="144">
        <f t="shared" si="7"/>
        <v>43491</v>
      </c>
      <c r="B40" s="145">
        <f t="shared" si="0"/>
        <v>7</v>
      </c>
      <c r="C40" s="146">
        <f>ROW()</f>
        <v>40</v>
      </c>
      <c r="D40" s="177">
        <f t="shared" si="3"/>
        <v>4</v>
      </c>
      <c r="E40" s="119">
        <f t="shared" si="4"/>
        <v>26</v>
      </c>
      <c r="F40" s="120">
        <f t="shared" si="5"/>
        <v>43491</v>
      </c>
      <c r="G40" s="154" t="str">
        <f>IF(ControlTardes!H40&lt;&gt;"",ControlTardes!H40,"")</f>
        <v>FESTIVO</v>
      </c>
      <c r="H40" s="162">
        <f>ControlTardes!I40</f>
        <v>0</v>
      </c>
      <c r="I40" s="138" t="s">
        <v>23</v>
      </c>
      <c r="J40" s="155">
        <f>ControlTardes!K40</f>
        <v>0</v>
      </c>
      <c r="K40" s="138" t="str">
        <f>ControlTardes!L40</f>
        <v>NO</v>
      </c>
      <c r="L40" s="147" t="str">
        <f>IF(Tabla1[[#This Row],[Tardes]]="SI",1,"")</f>
        <v/>
      </c>
      <c r="M40" s="67"/>
      <c r="N40" s="77"/>
      <c r="O40" s="69"/>
      <c r="P40" s="69"/>
      <c r="Q40" s="69"/>
      <c r="R40" s="69"/>
      <c r="S40" s="182"/>
      <c r="T40" s="182"/>
      <c r="U40" s="182"/>
      <c r="V40" s="182"/>
      <c r="W40" s="182"/>
      <c r="X40" s="182"/>
      <c r="Y40" s="182"/>
      <c r="Z40" s="42">
        <f t="shared" si="6"/>
        <v>0</v>
      </c>
      <c r="AA40" s="42">
        <f t="shared" si="1"/>
        <v>0</v>
      </c>
      <c r="AB40" s="42">
        <f t="shared" si="2"/>
        <v>0</v>
      </c>
    </row>
    <row r="41" spans="1:28" ht="15" customHeight="1" x14ac:dyDescent="0.25">
      <c r="A41" s="144">
        <f t="shared" si="7"/>
        <v>43492</v>
      </c>
      <c r="B41" s="145">
        <f t="shared" si="0"/>
        <v>1</v>
      </c>
      <c r="C41" s="146">
        <f>ROW()</f>
        <v>41</v>
      </c>
      <c r="D41" s="177">
        <f t="shared" si="3"/>
        <v>4</v>
      </c>
      <c r="E41" s="119">
        <f t="shared" si="4"/>
        <v>27</v>
      </c>
      <c r="F41" s="120">
        <f t="shared" si="5"/>
        <v>43492</v>
      </c>
      <c r="G41" s="154" t="str">
        <f>IF(ControlTardes!H41&lt;&gt;"",ControlTardes!H41,"")</f>
        <v>FESTIVO</v>
      </c>
      <c r="H41" s="162">
        <f>ControlTardes!I41</f>
        <v>0</v>
      </c>
      <c r="I41" s="138" t="s">
        <v>23</v>
      </c>
      <c r="J41" s="155">
        <f>ControlTardes!K41</f>
        <v>0</v>
      </c>
      <c r="K41" s="138" t="str">
        <f>ControlTardes!L41</f>
        <v>NO</v>
      </c>
      <c r="L41" s="147" t="str">
        <f>IF(Tabla1[[#This Row],[Tardes]]="SI",1,"")</f>
        <v/>
      </c>
      <c r="M41" s="67"/>
      <c r="N41" s="77"/>
      <c r="O41" s="69"/>
      <c r="P41" s="69"/>
      <c r="Q41" s="69"/>
      <c r="R41" s="69"/>
      <c r="S41" s="182"/>
      <c r="T41" s="182"/>
      <c r="U41" s="182"/>
      <c r="V41" s="182"/>
      <c r="W41" s="182"/>
      <c r="X41" s="182"/>
      <c r="Y41" s="182"/>
      <c r="Z41" s="42">
        <f t="shared" si="6"/>
        <v>0</v>
      </c>
      <c r="AA41" s="42">
        <f t="shared" si="1"/>
        <v>0</v>
      </c>
      <c r="AB41" s="42">
        <f t="shared" si="2"/>
        <v>0</v>
      </c>
    </row>
    <row r="42" spans="1:28" ht="15" customHeight="1" thickBot="1" x14ac:dyDescent="0.3">
      <c r="A42" s="144">
        <f t="shared" si="7"/>
        <v>43493</v>
      </c>
      <c r="B42" s="145">
        <f t="shared" si="0"/>
        <v>2</v>
      </c>
      <c r="C42" s="146">
        <f>ROW()</f>
        <v>42</v>
      </c>
      <c r="D42" s="177">
        <f t="shared" si="3"/>
        <v>5</v>
      </c>
      <c r="E42" s="121">
        <f t="shared" si="4"/>
        <v>28</v>
      </c>
      <c r="F42" s="122">
        <f t="shared" si="5"/>
        <v>43493</v>
      </c>
      <c r="G42" s="154" t="str">
        <f>IF(ControlTardes!H42&lt;&gt;"",ControlTardes!H42,"")</f>
        <v/>
      </c>
      <c r="H42" s="156">
        <f>ControlTardes!I42</f>
        <v>0</v>
      </c>
      <c r="I42" s="139" t="s">
        <v>23</v>
      </c>
      <c r="J42" s="157">
        <f>ControlTardes!K42</f>
        <v>0</v>
      </c>
      <c r="K42" s="138" t="str">
        <f>ControlTardes!L42</f>
        <v>NO</v>
      </c>
      <c r="L42" s="147" t="str">
        <f>IF(Tabla1[[#This Row],[Tardes]]="SI",1,"")</f>
        <v/>
      </c>
      <c r="M42" s="67"/>
      <c r="N42" s="77"/>
      <c r="O42" s="69"/>
      <c r="P42" s="69"/>
      <c r="Q42" s="69"/>
      <c r="R42" s="69"/>
      <c r="S42" s="182"/>
      <c r="T42" s="182"/>
      <c r="U42" s="182"/>
      <c r="V42" s="182"/>
      <c r="W42" s="182"/>
      <c r="X42" s="182"/>
      <c r="Y42" s="182"/>
      <c r="Z42" s="42">
        <f t="shared" si="6"/>
        <v>0</v>
      </c>
      <c r="AA42" s="42">
        <f t="shared" si="1"/>
        <v>0</v>
      </c>
      <c r="AB42" s="42">
        <f t="shared" si="2"/>
        <v>0</v>
      </c>
    </row>
    <row r="43" spans="1:28" ht="15" customHeight="1" thickTop="1" thickBot="1" x14ac:dyDescent="0.3">
      <c r="A43" s="144">
        <f t="shared" si="7"/>
        <v>43494</v>
      </c>
      <c r="B43" s="145">
        <f t="shared" si="0"/>
        <v>3</v>
      </c>
      <c r="C43" s="146">
        <f>ROW()</f>
        <v>43</v>
      </c>
      <c r="D43" s="177">
        <f t="shared" si="3"/>
        <v>5</v>
      </c>
      <c r="E43" s="123">
        <f t="shared" si="4"/>
        <v>29</v>
      </c>
      <c r="F43" s="124">
        <f t="shared" si="5"/>
        <v>43494</v>
      </c>
      <c r="G43" s="154" t="str">
        <f>IF(ControlTardes!H43&lt;&gt;"",ControlTardes!H43,"")</f>
        <v/>
      </c>
      <c r="H43" s="158">
        <f>ControlTardes!I43</f>
        <v>0</v>
      </c>
      <c r="I43" s="140" t="s">
        <v>23</v>
      </c>
      <c r="J43" s="159">
        <f>ControlTardes!K43</f>
        <v>0</v>
      </c>
      <c r="K43" s="138" t="str">
        <f>ControlTardes!L43</f>
        <v>NO</v>
      </c>
      <c r="L43" s="147" t="str">
        <f>IF(Tabla1[[#This Row],[Tardes]]="SI",1,"")</f>
        <v/>
      </c>
      <c r="M43" s="67"/>
      <c r="N43" s="77"/>
      <c r="O43" s="69"/>
      <c r="P43" s="69"/>
      <c r="Q43" s="69"/>
      <c r="R43" s="69"/>
      <c r="S43" s="182">
        <f>COUNTIF(G43:G49,"")</f>
        <v>5</v>
      </c>
      <c r="T43" s="182">
        <f>S43*7</f>
        <v>35</v>
      </c>
      <c r="U43" s="182">
        <f>$U$11*S43</f>
        <v>42</v>
      </c>
      <c r="V43" s="182">
        <f>U43-INT(U43)</f>
        <v>0</v>
      </c>
      <c r="W43" s="182">
        <f>SUM(Z43:Z49)</f>
        <v>0</v>
      </c>
      <c r="X43" s="182">
        <f>W43-INT(W43)</f>
        <v>0</v>
      </c>
      <c r="Y43" s="182" t="str">
        <f>IF(W43&lt;U43,IF(W43&gt;T43,"SI","NO"),"NO")</f>
        <v>NO</v>
      </c>
      <c r="Z43" s="42">
        <f t="shared" si="6"/>
        <v>0</v>
      </c>
      <c r="AA43" s="42">
        <f t="shared" si="1"/>
        <v>0</v>
      </c>
      <c r="AB43" s="42">
        <f t="shared" si="2"/>
        <v>0</v>
      </c>
    </row>
    <row r="44" spans="1:28" ht="15" customHeight="1" thickTop="1" thickBot="1" x14ac:dyDescent="0.3">
      <c r="A44" s="144">
        <f t="shared" si="7"/>
        <v>43495</v>
      </c>
      <c r="B44" s="145">
        <f t="shared" si="0"/>
        <v>4</v>
      </c>
      <c r="C44" s="146">
        <f>ROW()</f>
        <v>44</v>
      </c>
      <c r="D44" s="177">
        <f t="shared" si="3"/>
        <v>5</v>
      </c>
      <c r="E44" s="123">
        <f t="shared" si="4"/>
        <v>30</v>
      </c>
      <c r="F44" s="124">
        <f t="shared" si="5"/>
        <v>43495</v>
      </c>
      <c r="G44" s="154" t="str">
        <f>IF(ControlTardes!H44&lt;&gt;"",ControlTardes!H44,"")</f>
        <v/>
      </c>
      <c r="H44" s="158">
        <f>ControlTardes!I44</f>
        <v>0</v>
      </c>
      <c r="I44" s="140" t="s">
        <v>23</v>
      </c>
      <c r="J44" s="159">
        <f>ControlTardes!K44</f>
        <v>0</v>
      </c>
      <c r="K44" s="138" t="str">
        <f>ControlTardes!L44</f>
        <v>NO</v>
      </c>
      <c r="L44" s="147" t="str">
        <f>IF(Tabla1[[#This Row],[Tardes]]="SI",1,"")</f>
        <v/>
      </c>
      <c r="M44" s="67"/>
      <c r="N44" s="77"/>
      <c r="O44" s="69"/>
      <c r="P44" s="69"/>
      <c r="Q44" s="69"/>
      <c r="R44" s="69"/>
      <c r="S44" s="182"/>
      <c r="T44" s="182"/>
      <c r="U44" s="182"/>
      <c r="V44" s="182"/>
      <c r="W44" s="182"/>
      <c r="X44" s="182"/>
      <c r="Y44" s="182"/>
      <c r="Z44" s="42">
        <f t="shared" si="6"/>
        <v>0</v>
      </c>
      <c r="AA44" s="42">
        <f t="shared" si="1"/>
        <v>0</v>
      </c>
      <c r="AB44" s="42">
        <f t="shared" si="2"/>
        <v>0</v>
      </c>
    </row>
    <row r="45" spans="1:28" ht="15" customHeight="1" thickTop="1" thickBot="1" x14ac:dyDescent="0.3">
      <c r="A45" s="144">
        <f t="shared" si="7"/>
        <v>43496</v>
      </c>
      <c r="B45" s="145">
        <f t="shared" si="0"/>
        <v>5</v>
      </c>
      <c r="C45" s="146">
        <f>ROW()</f>
        <v>45</v>
      </c>
      <c r="D45" s="177">
        <f t="shared" si="3"/>
        <v>5</v>
      </c>
      <c r="E45" s="123">
        <f t="shared" si="4"/>
        <v>31</v>
      </c>
      <c r="F45" s="124">
        <f t="shared" si="5"/>
        <v>43496</v>
      </c>
      <c r="G45" s="154" t="str">
        <f>IF(ControlTardes!H45&lt;&gt;"",ControlTardes!H45,"")</f>
        <v/>
      </c>
      <c r="H45" s="158">
        <f>ControlTardes!I45</f>
        <v>0</v>
      </c>
      <c r="I45" s="140" t="s">
        <v>23</v>
      </c>
      <c r="J45" s="159">
        <f>ControlTardes!K45</f>
        <v>0</v>
      </c>
      <c r="K45" s="138" t="str">
        <f>ControlTardes!L45</f>
        <v>NO</v>
      </c>
      <c r="L45" s="147" t="str">
        <f>IF(Tabla1[[#This Row],[Tardes]]="SI",1,"")</f>
        <v/>
      </c>
      <c r="M45" s="67"/>
      <c r="N45" s="77"/>
      <c r="O45" s="69"/>
      <c r="P45" s="69"/>
      <c r="Q45" s="69"/>
      <c r="R45" s="69"/>
      <c r="S45" s="182"/>
      <c r="T45" s="182"/>
      <c r="U45" s="182"/>
      <c r="V45" s="182"/>
      <c r="W45" s="182"/>
      <c r="X45" s="182"/>
      <c r="Y45" s="182"/>
      <c r="Z45" s="42">
        <f t="shared" si="6"/>
        <v>0</v>
      </c>
      <c r="AA45" s="42">
        <f t="shared" si="1"/>
        <v>0</v>
      </c>
      <c r="AB45" s="42">
        <f t="shared" si="2"/>
        <v>0</v>
      </c>
    </row>
    <row r="46" spans="1:28" ht="15" customHeight="1" thickTop="1" x14ac:dyDescent="0.25">
      <c r="A46" s="144">
        <f t="shared" si="7"/>
        <v>43497</v>
      </c>
      <c r="B46" s="145">
        <f t="shared" si="0"/>
        <v>6</v>
      </c>
      <c r="C46" s="146">
        <f>ROW()</f>
        <v>46</v>
      </c>
      <c r="D46" s="177">
        <f t="shared" si="3"/>
        <v>5</v>
      </c>
      <c r="E46" s="125">
        <f t="shared" si="4"/>
        <v>1</v>
      </c>
      <c r="F46" s="126">
        <f t="shared" si="5"/>
        <v>43497</v>
      </c>
      <c r="G46" s="154" t="str">
        <f>IF(ControlTardes!H46&lt;&gt;"",ControlTardes!H46,"")</f>
        <v/>
      </c>
      <c r="H46" s="160">
        <f>ControlTardes!I46</f>
        <v>0</v>
      </c>
      <c r="I46" s="141" t="s">
        <v>23</v>
      </c>
      <c r="J46" s="161">
        <f>ControlTardes!K46</f>
        <v>0</v>
      </c>
      <c r="K46" s="138" t="str">
        <f>ControlTardes!L46</f>
        <v>NO</v>
      </c>
      <c r="L46" s="147" t="str">
        <f>IF(Tabla1[[#This Row],[Tardes]]="SI",1,"")</f>
        <v/>
      </c>
      <c r="M46" s="67"/>
      <c r="N46" s="77"/>
      <c r="O46" s="69"/>
      <c r="P46" s="69"/>
      <c r="Q46" s="69"/>
      <c r="R46" s="69"/>
      <c r="S46" s="182"/>
      <c r="T46" s="182"/>
      <c r="U46" s="182"/>
      <c r="V46" s="182"/>
      <c r="W46" s="182"/>
      <c r="X46" s="182"/>
      <c r="Y46" s="182"/>
      <c r="Z46" s="42">
        <f t="shared" si="6"/>
        <v>0</v>
      </c>
      <c r="AA46" s="42">
        <f t="shared" si="1"/>
        <v>0</v>
      </c>
      <c r="AB46" s="42">
        <f t="shared" si="2"/>
        <v>0</v>
      </c>
    </row>
    <row r="47" spans="1:28" ht="15" customHeight="1" x14ac:dyDescent="0.25">
      <c r="A47" s="144">
        <f t="shared" si="7"/>
        <v>43498</v>
      </c>
      <c r="B47" s="145">
        <f t="shared" si="0"/>
        <v>7</v>
      </c>
      <c r="C47" s="146">
        <f>ROW()</f>
        <v>47</v>
      </c>
      <c r="D47" s="177">
        <f t="shared" si="3"/>
        <v>5</v>
      </c>
      <c r="E47" s="119">
        <f t="shared" si="4"/>
        <v>2</v>
      </c>
      <c r="F47" s="120">
        <f t="shared" si="5"/>
        <v>43498</v>
      </c>
      <c r="G47" s="154" t="str">
        <f>IF(ControlTardes!H47&lt;&gt;"",ControlTardes!H47,"")</f>
        <v>FESTIVO</v>
      </c>
      <c r="H47" s="162">
        <f>ControlTardes!I47</f>
        <v>0</v>
      </c>
      <c r="I47" s="138" t="s">
        <v>23</v>
      </c>
      <c r="J47" s="155">
        <f>ControlTardes!K47</f>
        <v>0</v>
      </c>
      <c r="K47" s="138" t="str">
        <f>ControlTardes!L47</f>
        <v>NO</v>
      </c>
      <c r="L47" s="147" t="str">
        <f>IF(Tabla1[[#This Row],[Tardes]]="SI",1,"")</f>
        <v/>
      </c>
      <c r="M47" s="67"/>
      <c r="N47" s="77"/>
      <c r="O47" s="69"/>
      <c r="P47" s="69"/>
      <c r="Q47" s="69"/>
      <c r="R47" s="69"/>
      <c r="S47" s="182"/>
      <c r="T47" s="182"/>
      <c r="U47" s="182"/>
      <c r="V47" s="182"/>
      <c r="W47" s="182"/>
      <c r="X47" s="182"/>
      <c r="Y47" s="182"/>
      <c r="Z47" s="42">
        <f t="shared" si="6"/>
        <v>0</v>
      </c>
      <c r="AA47" s="42">
        <f t="shared" si="1"/>
        <v>0</v>
      </c>
      <c r="AB47" s="42">
        <f t="shared" si="2"/>
        <v>0</v>
      </c>
    </row>
    <row r="48" spans="1:28" ht="15" customHeight="1" x14ac:dyDescent="0.25">
      <c r="A48" s="144">
        <f t="shared" si="7"/>
        <v>43499</v>
      </c>
      <c r="B48" s="145">
        <f t="shared" si="0"/>
        <v>1</v>
      </c>
      <c r="C48" s="146">
        <f>ROW()</f>
        <v>48</v>
      </c>
      <c r="D48" s="177">
        <f t="shared" si="3"/>
        <v>5</v>
      </c>
      <c r="E48" s="119">
        <f t="shared" si="4"/>
        <v>3</v>
      </c>
      <c r="F48" s="120">
        <f t="shared" si="5"/>
        <v>43499</v>
      </c>
      <c r="G48" s="154" t="str">
        <f>IF(ControlTardes!H48&lt;&gt;"",ControlTardes!H48,"")</f>
        <v>FESTIVO</v>
      </c>
      <c r="H48" s="162">
        <f>ControlTardes!I48</f>
        <v>0</v>
      </c>
      <c r="I48" s="138" t="s">
        <v>23</v>
      </c>
      <c r="J48" s="155">
        <f>ControlTardes!K48</f>
        <v>0</v>
      </c>
      <c r="K48" s="138" t="str">
        <f>ControlTardes!L48</f>
        <v>NO</v>
      </c>
      <c r="L48" s="147" t="str">
        <f>IF(Tabla1[[#This Row],[Tardes]]="SI",1,"")</f>
        <v/>
      </c>
      <c r="M48" s="67"/>
      <c r="N48" s="69"/>
      <c r="O48" s="69"/>
      <c r="P48" s="69"/>
      <c r="Q48" s="69"/>
      <c r="R48" s="69"/>
      <c r="S48" s="182"/>
      <c r="T48" s="182"/>
      <c r="U48" s="182"/>
      <c r="V48" s="182"/>
      <c r="W48" s="182"/>
      <c r="X48" s="182"/>
      <c r="Y48" s="182"/>
      <c r="Z48" s="42">
        <f t="shared" si="6"/>
        <v>0</v>
      </c>
      <c r="AA48" s="42">
        <f t="shared" si="1"/>
        <v>0</v>
      </c>
      <c r="AB48" s="42">
        <f t="shared" si="2"/>
        <v>0</v>
      </c>
    </row>
    <row r="49" spans="1:28" ht="15" customHeight="1" thickBot="1" x14ac:dyDescent="0.3">
      <c r="A49" s="144">
        <f t="shared" si="7"/>
        <v>43500</v>
      </c>
      <c r="B49" s="145">
        <f t="shared" si="0"/>
        <v>2</v>
      </c>
      <c r="C49" s="146">
        <f>ROW()</f>
        <v>49</v>
      </c>
      <c r="D49" s="177">
        <f t="shared" si="3"/>
        <v>6</v>
      </c>
      <c r="E49" s="121">
        <f t="shared" si="4"/>
        <v>4</v>
      </c>
      <c r="F49" s="122">
        <f t="shared" si="5"/>
        <v>43500</v>
      </c>
      <c r="G49" s="154" t="str">
        <f>IF(ControlTardes!H49&lt;&gt;"",ControlTardes!H49,"")</f>
        <v/>
      </c>
      <c r="H49" s="156">
        <f>ControlTardes!I49</f>
        <v>0</v>
      </c>
      <c r="I49" s="139" t="s">
        <v>23</v>
      </c>
      <c r="J49" s="157">
        <f>ControlTardes!K49</f>
        <v>0</v>
      </c>
      <c r="K49" s="138" t="str">
        <f>ControlTardes!L49</f>
        <v>NO</v>
      </c>
      <c r="L49" s="147" t="str">
        <f>IF(Tabla1[[#This Row],[Tardes]]="SI",1,"")</f>
        <v/>
      </c>
      <c r="M49" s="67"/>
      <c r="N49" s="77"/>
      <c r="O49" s="69"/>
      <c r="P49" s="69"/>
      <c r="Q49" s="69"/>
      <c r="R49" s="69"/>
      <c r="S49" s="182"/>
      <c r="T49" s="182"/>
      <c r="U49" s="182"/>
      <c r="V49" s="182"/>
      <c r="W49" s="182"/>
      <c r="X49" s="182"/>
      <c r="Y49" s="182"/>
      <c r="Z49" s="42">
        <f t="shared" si="6"/>
        <v>0</v>
      </c>
      <c r="AA49" s="42">
        <f t="shared" si="1"/>
        <v>0</v>
      </c>
      <c r="AB49" s="42">
        <f t="shared" si="2"/>
        <v>0</v>
      </c>
    </row>
    <row r="50" spans="1:28" ht="15" customHeight="1" thickTop="1" thickBot="1" x14ac:dyDescent="0.3">
      <c r="A50" s="144">
        <f t="shared" si="7"/>
        <v>43501</v>
      </c>
      <c r="B50" s="145">
        <f t="shared" si="0"/>
        <v>3</v>
      </c>
      <c r="C50" s="146">
        <f>ROW()</f>
        <v>50</v>
      </c>
      <c r="D50" s="177">
        <f t="shared" si="3"/>
        <v>6</v>
      </c>
      <c r="E50" s="123">
        <f t="shared" si="4"/>
        <v>5</v>
      </c>
      <c r="F50" s="124">
        <f t="shared" si="5"/>
        <v>43501</v>
      </c>
      <c r="G50" s="154" t="str">
        <f>IF(ControlTardes!H50&lt;&gt;"",ControlTardes!H50,"")</f>
        <v/>
      </c>
      <c r="H50" s="158">
        <f>ControlTardes!I50</f>
        <v>0</v>
      </c>
      <c r="I50" s="140" t="s">
        <v>23</v>
      </c>
      <c r="J50" s="159">
        <f>ControlTardes!K50</f>
        <v>0</v>
      </c>
      <c r="K50" s="138" t="str">
        <f>ControlTardes!L50</f>
        <v>NO</v>
      </c>
      <c r="L50" s="147" t="str">
        <f>IF(Tabla1[[#This Row],[Tardes]]="SI",1,"")</f>
        <v/>
      </c>
      <c r="M50" s="67"/>
      <c r="N50" s="77"/>
      <c r="O50" s="69"/>
      <c r="P50" s="69"/>
      <c r="Q50" s="69"/>
      <c r="R50" s="69"/>
      <c r="S50" s="182">
        <f>COUNTIF(G50:G56,"")</f>
        <v>5</v>
      </c>
      <c r="T50" s="182">
        <f>S50*7</f>
        <v>35</v>
      </c>
      <c r="U50" s="182">
        <f>$U$11*S50</f>
        <v>42</v>
      </c>
      <c r="V50" s="182">
        <f>U50-INT(U50)</f>
        <v>0</v>
      </c>
      <c r="W50" s="182">
        <f>SUM(Z50:Z56)</f>
        <v>0</v>
      </c>
      <c r="X50" s="182">
        <f>W50-INT(W50)</f>
        <v>0</v>
      </c>
      <c r="Y50" s="182" t="str">
        <f>IF(W50&lt;U50,IF(W50&gt;T50,"SI","NO"),"NO")</f>
        <v>NO</v>
      </c>
      <c r="Z50" s="42">
        <f t="shared" si="6"/>
        <v>0</v>
      </c>
      <c r="AA50" s="42">
        <f t="shared" si="1"/>
        <v>0</v>
      </c>
      <c r="AB50" s="42">
        <f t="shared" si="2"/>
        <v>0</v>
      </c>
    </row>
    <row r="51" spans="1:28" ht="15" customHeight="1" thickTop="1" thickBot="1" x14ac:dyDescent="0.3">
      <c r="A51" s="144">
        <f t="shared" si="7"/>
        <v>43502</v>
      </c>
      <c r="B51" s="145">
        <f t="shared" si="0"/>
        <v>4</v>
      </c>
      <c r="C51" s="146">
        <f>ROW()</f>
        <v>51</v>
      </c>
      <c r="D51" s="177">
        <f t="shared" si="3"/>
        <v>6</v>
      </c>
      <c r="E51" s="123">
        <f t="shared" si="4"/>
        <v>6</v>
      </c>
      <c r="F51" s="124">
        <f t="shared" si="5"/>
        <v>43502</v>
      </c>
      <c r="G51" s="154" t="str">
        <f>IF(ControlTardes!H51&lt;&gt;"",ControlTardes!H51,"")</f>
        <v/>
      </c>
      <c r="H51" s="158">
        <f>ControlTardes!I51</f>
        <v>0</v>
      </c>
      <c r="I51" s="140" t="s">
        <v>23</v>
      </c>
      <c r="J51" s="159">
        <f>ControlTardes!K51</f>
        <v>0</v>
      </c>
      <c r="K51" s="138" t="str">
        <f>ControlTardes!L51</f>
        <v>NO</v>
      </c>
      <c r="L51" s="147" t="str">
        <f>IF(Tabla1[[#This Row],[Tardes]]="SI",1,"")</f>
        <v/>
      </c>
      <c r="M51" s="67"/>
      <c r="N51" s="77"/>
      <c r="O51" s="77"/>
      <c r="P51" s="69"/>
      <c r="Q51" s="69"/>
      <c r="R51" s="69"/>
      <c r="S51" s="182"/>
      <c r="T51" s="182"/>
      <c r="U51" s="182"/>
      <c r="V51" s="182"/>
      <c r="W51" s="182"/>
      <c r="X51" s="182"/>
      <c r="Y51" s="182"/>
      <c r="Z51" s="42">
        <f t="shared" si="6"/>
        <v>0</v>
      </c>
      <c r="AA51" s="42">
        <f t="shared" si="1"/>
        <v>0</v>
      </c>
      <c r="AB51" s="42">
        <f t="shared" si="2"/>
        <v>0</v>
      </c>
    </row>
    <row r="52" spans="1:28" ht="15" customHeight="1" thickTop="1" thickBot="1" x14ac:dyDescent="0.3">
      <c r="A52" s="144">
        <f t="shared" si="7"/>
        <v>43503</v>
      </c>
      <c r="B52" s="145">
        <f t="shared" si="0"/>
        <v>5</v>
      </c>
      <c r="C52" s="146">
        <f>ROW()</f>
        <v>52</v>
      </c>
      <c r="D52" s="177">
        <f t="shared" si="3"/>
        <v>6</v>
      </c>
      <c r="E52" s="123">
        <f t="shared" si="4"/>
        <v>7</v>
      </c>
      <c r="F52" s="124">
        <f t="shared" si="5"/>
        <v>43503</v>
      </c>
      <c r="G52" s="154" t="str">
        <f>IF(ControlTardes!H52&lt;&gt;"",ControlTardes!H52,"")</f>
        <v/>
      </c>
      <c r="H52" s="158">
        <f>ControlTardes!I52</f>
        <v>0</v>
      </c>
      <c r="I52" s="140" t="s">
        <v>23</v>
      </c>
      <c r="J52" s="159">
        <f>ControlTardes!K52</f>
        <v>0</v>
      </c>
      <c r="K52" s="138" t="str">
        <f>ControlTardes!L52</f>
        <v>NO</v>
      </c>
      <c r="L52" s="147" t="str">
        <f>IF(Tabla1[[#This Row],[Tardes]]="SI",1,"")</f>
        <v/>
      </c>
      <c r="M52" s="67"/>
      <c r="N52" s="83"/>
      <c r="O52" s="97"/>
      <c r="P52" s="97"/>
      <c r="Q52" s="97"/>
      <c r="R52" s="97"/>
      <c r="S52" s="182"/>
      <c r="T52" s="182"/>
      <c r="U52" s="182"/>
      <c r="V52" s="182"/>
      <c r="W52" s="182"/>
      <c r="X52" s="182"/>
      <c r="Y52" s="182"/>
      <c r="Z52" s="42">
        <f t="shared" si="6"/>
        <v>0</v>
      </c>
      <c r="AA52" s="42">
        <f t="shared" si="1"/>
        <v>0</v>
      </c>
      <c r="AB52" s="42">
        <f t="shared" si="2"/>
        <v>0</v>
      </c>
    </row>
    <row r="53" spans="1:28" ht="15" customHeight="1" thickTop="1" x14ac:dyDescent="0.25">
      <c r="A53" s="144">
        <f t="shared" si="7"/>
        <v>43504</v>
      </c>
      <c r="B53" s="145">
        <f t="shared" si="0"/>
        <v>6</v>
      </c>
      <c r="C53" s="146">
        <f>ROW()</f>
        <v>53</v>
      </c>
      <c r="D53" s="177">
        <f t="shared" si="3"/>
        <v>6</v>
      </c>
      <c r="E53" s="125">
        <f t="shared" si="4"/>
        <v>8</v>
      </c>
      <c r="F53" s="126">
        <f t="shared" si="5"/>
        <v>43504</v>
      </c>
      <c r="G53" s="154" t="str">
        <f>IF(ControlTardes!H53&lt;&gt;"",ControlTardes!H53,"")</f>
        <v/>
      </c>
      <c r="H53" s="160">
        <f>ControlTardes!I53</f>
        <v>0</v>
      </c>
      <c r="I53" s="141" t="s">
        <v>23</v>
      </c>
      <c r="J53" s="161">
        <f>ControlTardes!K53</f>
        <v>0</v>
      </c>
      <c r="K53" s="138" t="str">
        <f>ControlTardes!L53</f>
        <v>NO</v>
      </c>
      <c r="L53" s="147" t="str">
        <f>IF(Tabla1[[#This Row],[Tardes]]="SI",1,"")</f>
        <v/>
      </c>
      <c r="M53" s="67"/>
      <c r="N53" s="83"/>
      <c r="O53" s="97"/>
      <c r="P53" s="97"/>
      <c r="Q53" s="97"/>
      <c r="R53" s="97"/>
      <c r="S53" s="182"/>
      <c r="T53" s="182"/>
      <c r="U53" s="182"/>
      <c r="V53" s="182"/>
      <c r="W53" s="182"/>
      <c r="X53" s="182"/>
      <c r="Y53" s="182"/>
      <c r="Z53" s="42">
        <f t="shared" si="6"/>
        <v>0</v>
      </c>
      <c r="AA53" s="42">
        <f t="shared" si="1"/>
        <v>0</v>
      </c>
      <c r="AB53" s="42">
        <f t="shared" si="2"/>
        <v>0</v>
      </c>
    </row>
    <row r="54" spans="1:28" ht="15" customHeight="1" x14ac:dyDescent="0.25">
      <c r="A54" s="144">
        <f t="shared" si="7"/>
        <v>43505</v>
      </c>
      <c r="B54" s="145">
        <f t="shared" si="0"/>
        <v>7</v>
      </c>
      <c r="C54" s="146">
        <f>ROW()</f>
        <v>54</v>
      </c>
      <c r="D54" s="177">
        <f t="shared" si="3"/>
        <v>6</v>
      </c>
      <c r="E54" s="119">
        <f t="shared" si="4"/>
        <v>9</v>
      </c>
      <c r="F54" s="120">
        <f t="shared" si="5"/>
        <v>43505</v>
      </c>
      <c r="G54" s="154" t="str">
        <f>IF(ControlTardes!H54&lt;&gt;"",ControlTardes!H54,"")</f>
        <v>FESTIVO</v>
      </c>
      <c r="H54" s="162">
        <f>ControlTardes!I54</f>
        <v>0</v>
      </c>
      <c r="I54" s="138" t="s">
        <v>23</v>
      </c>
      <c r="J54" s="155">
        <f>ControlTardes!K54</f>
        <v>0</v>
      </c>
      <c r="K54" s="138" t="str">
        <f>ControlTardes!L54</f>
        <v>NO</v>
      </c>
      <c r="L54" s="147" t="str">
        <f>IF(Tabla1[[#This Row],[Tardes]]="SI",1,"")</f>
        <v/>
      </c>
      <c r="M54" s="67"/>
      <c r="N54" s="83"/>
      <c r="O54" s="97"/>
      <c r="P54" s="97"/>
      <c r="Q54" s="97"/>
      <c r="R54" s="97"/>
      <c r="S54" s="182"/>
      <c r="T54" s="182"/>
      <c r="U54" s="182"/>
      <c r="V54" s="182"/>
      <c r="W54" s="182"/>
      <c r="X54" s="182"/>
      <c r="Y54" s="182"/>
      <c r="Z54" s="42">
        <f t="shared" si="6"/>
        <v>0</v>
      </c>
      <c r="AA54" s="42">
        <f t="shared" si="1"/>
        <v>0</v>
      </c>
      <c r="AB54" s="42">
        <f t="shared" si="2"/>
        <v>0</v>
      </c>
    </row>
    <row r="55" spans="1:28" ht="15" customHeight="1" x14ac:dyDescent="0.25">
      <c r="A55" s="144">
        <f t="shared" si="7"/>
        <v>43506</v>
      </c>
      <c r="B55" s="145">
        <f t="shared" si="0"/>
        <v>1</v>
      </c>
      <c r="C55" s="146">
        <f>ROW()</f>
        <v>55</v>
      </c>
      <c r="D55" s="177">
        <f t="shared" si="3"/>
        <v>6</v>
      </c>
      <c r="E55" s="119">
        <f t="shared" si="4"/>
        <v>10</v>
      </c>
      <c r="F55" s="120">
        <f t="shared" si="5"/>
        <v>43506</v>
      </c>
      <c r="G55" s="154" t="str">
        <f>IF(ControlTardes!H55&lt;&gt;"",ControlTardes!H55,"")</f>
        <v>FESTIVO</v>
      </c>
      <c r="H55" s="162">
        <f>ControlTardes!I55</f>
        <v>0</v>
      </c>
      <c r="I55" s="138" t="s">
        <v>23</v>
      </c>
      <c r="J55" s="155">
        <f>ControlTardes!K55</f>
        <v>0</v>
      </c>
      <c r="K55" s="138" t="str">
        <f>ControlTardes!L55</f>
        <v>NO</v>
      </c>
      <c r="L55" s="147" t="str">
        <f>IF(Tabla1[[#This Row],[Tardes]]="SI",1,"")</f>
        <v/>
      </c>
      <c r="M55" s="67"/>
      <c r="N55" s="83"/>
      <c r="O55" s="97"/>
      <c r="P55" s="97"/>
      <c r="Q55" s="97"/>
      <c r="R55" s="97"/>
      <c r="S55" s="182"/>
      <c r="T55" s="182"/>
      <c r="U55" s="182"/>
      <c r="V55" s="182"/>
      <c r="W55" s="182"/>
      <c r="X55" s="182"/>
      <c r="Y55" s="182"/>
      <c r="Z55" s="42">
        <f t="shared" si="6"/>
        <v>0</v>
      </c>
      <c r="AA55" s="42">
        <f t="shared" si="1"/>
        <v>0</v>
      </c>
      <c r="AB55" s="42">
        <f t="shared" si="2"/>
        <v>0</v>
      </c>
    </row>
    <row r="56" spans="1:28" ht="15" customHeight="1" thickBot="1" x14ac:dyDescent="0.3">
      <c r="A56" s="144">
        <f t="shared" si="7"/>
        <v>43507</v>
      </c>
      <c r="B56" s="145">
        <f t="shared" si="0"/>
        <v>2</v>
      </c>
      <c r="C56" s="146">
        <f>ROW()</f>
        <v>56</v>
      </c>
      <c r="D56" s="177">
        <f t="shared" si="3"/>
        <v>7</v>
      </c>
      <c r="E56" s="121">
        <f t="shared" si="4"/>
        <v>11</v>
      </c>
      <c r="F56" s="122">
        <f t="shared" si="5"/>
        <v>43507</v>
      </c>
      <c r="G56" s="154" t="str">
        <f>IF(ControlTardes!H56&lt;&gt;"",ControlTardes!H56,"")</f>
        <v/>
      </c>
      <c r="H56" s="156">
        <f>ControlTardes!I56</f>
        <v>0</v>
      </c>
      <c r="I56" s="139" t="s">
        <v>23</v>
      </c>
      <c r="J56" s="157">
        <f>ControlTardes!K56</f>
        <v>0</v>
      </c>
      <c r="K56" s="138" t="str">
        <f>ControlTardes!L56</f>
        <v>NO</v>
      </c>
      <c r="L56" s="147" t="str">
        <f>IF(Tabla1[[#This Row],[Tardes]]="SI",1,"")</f>
        <v/>
      </c>
      <c r="M56" s="67"/>
      <c r="N56" s="83"/>
      <c r="O56" s="97"/>
      <c r="P56" s="97"/>
      <c r="Q56" s="97"/>
      <c r="R56" s="97"/>
      <c r="S56" s="182"/>
      <c r="T56" s="182"/>
      <c r="U56" s="182"/>
      <c r="V56" s="182"/>
      <c r="W56" s="182"/>
      <c r="X56" s="182"/>
      <c r="Y56" s="182"/>
      <c r="Z56" s="42">
        <f t="shared" si="6"/>
        <v>0</v>
      </c>
      <c r="AA56" s="42">
        <f t="shared" si="1"/>
        <v>0</v>
      </c>
      <c r="AB56" s="42">
        <f t="shared" si="2"/>
        <v>0</v>
      </c>
    </row>
    <row r="57" spans="1:28" ht="15" customHeight="1" thickTop="1" thickBot="1" x14ac:dyDescent="0.3">
      <c r="A57" s="144">
        <f t="shared" si="7"/>
        <v>43508</v>
      </c>
      <c r="B57" s="145">
        <f t="shared" si="0"/>
        <v>3</v>
      </c>
      <c r="C57" s="146">
        <f>ROW()</f>
        <v>57</v>
      </c>
      <c r="D57" s="177">
        <f t="shared" si="3"/>
        <v>7</v>
      </c>
      <c r="E57" s="123">
        <f t="shared" si="4"/>
        <v>12</v>
      </c>
      <c r="F57" s="124">
        <f t="shared" si="5"/>
        <v>43508</v>
      </c>
      <c r="G57" s="154" t="str">
        <f>IF(ControlTardes!H57&lt;&gt;"",ControlTardes!H57,"")</f>
        <v/>
      </c>
      <c r="H57" s="158">
        <f>ControlTardes!I57</f>
        <v>0</v>
      </c>
      <c r="I57" s="140" t="s">
        <v>23</v>
      </c>
      <c r="J57" s="159">
        <f>ControlTardes!K57</f>
        <v>0</v>
      </c>
      <c r="K57" s="138" t="str">
        <f>ControlTardes!L57</f>
        <v>NO</v>
      </c>
      <c r="L57" s="147" t="str">
        <f>IF(Tabla1[[#This Row],[Tardes]]="SI",1,"")</f>
        <v/>
      </c>
      <c r="M57" s="67"/>
      <c r="O57" s="97"/>
      <c r="P57" s="97"/>
      <c r="Q57" s="97"/>
      <c r="R57" s="97"/>
      <c r="S57" s="182">
        <f>COUNTIF(G57:G63,"")</f>
        <v>5</v>
      </c>
      <c r="T57" s="182">
        <f>S57*7</f>
        <v>35</v>
      </c>
      <c r="U57" s="182">
        <f>$U$11*S57</f>
        <v>42</v>
      </c>
      <c r="V57" s="182">
        <f>U57-INT(U57)</f>
        <v>0</v>
      </c>
      <c r="W57" s="182">
        <f>SUM(Z57:Z63)</f>
        <v>0</v>
      </c>
      <c r="X57" s="182">
        <f>W57-INT(W57)</f>
        <v>0</v>
      </c>
      <c r="Y57" s="182" t="str">
        <f>IF(W57&lt;U57,IF(W57&gt;T57,"SI","NO"),"NO")</f>
        <v>NO</v>
      </c>
      <c r="Z57" s="42">
        <f t="shared" si="6"/>
        <v>0</v>
      </c>
      <c r="AA57" s="42">
        <f t="shared" si="1"/>
        <v>0</v>
      </c>
      <c r="AB57" s="42">
        <f t="shared" si="2"/>
        <v>0</v>
      </c>
    </row>
    <row r="58" spans="1:28" ht="15" customHeight="1" thickTop="1" thickBot="1" x14ac:dyDescent="0.3">
      <c r="A58" s="144">
        <f t="shared" si="7"/>
        <v>43509</v>
      </c>
      <c r="B58" s="145">
        <f t="shared" si="0"/>
        <v>4</v>
      </c>
      <c r="C58" s="146">
        <f>ROW()</f>
        <v>58</v>
      </c>
      <c r="D58" s="177">
        <f t="shared" si="3"/>
        <v>7</v>
      </c>
      <c r="E58" s="123">
        <f t="shared" si="4"/>
        <v>13</v>
      </c>
      <c r="F58" s="124">
        <f t="shared" si="5"/>
        <v>43509</v>
      </c>
      <c r="G58" s="154" t="str">
        <f>IF(ControlTardes!H58&lt;&gt;"",ControlTardes!H58,"")</f>
        <v/>
      </c>
      <c r="H58" s="158">
        <f>ControlTardes!I58</f>
        <v>0</v>
      </c>
      <c r="I58" s="140" t="s">
        <v>23</v>
      </c>
      <c r="J58" s="159">
        <f>ControlTardes!K58</f>
        <v>0</v>
      </c>
      <c r="K58" s="138" t="str">
        <f>ControlTardes!L58</f>
        <v>NO</v>
      </c>
      <c r="L58" s="147" t="str">
        <f>IF(Tabla1[[#This Row],[Tardes]]="SI",1,"")</f>
        <v/>
      </c>
      <c r="M58" s="67"/>
      <c r="N58" s="77"/>
      <c r="O58" s="97"/>
      <c r="P58" s="97"/>
      <c r="Q58" s="97"/>
      <c r="R58" s="97"/>
      <c r="S58" s="182"/>
      <c r="T58" s="182"/>
      <c r="U58" s="182"/>
      <c r="V58" s="182"/>
      <c r="W58" s="182"/>
      <c r="X58" s="182"/>
      <c r="Y58" s="182"/>
      <c r="Z58" s="42">
        <f t="shared" si="6"/>
        <v>0</v>
      </c>
      <c r="AA58" s="42">
        <f t="shared" si="1"/>
        <v>0</v>
      </c>
      <c r="AB58" s="42">
        <f t="shared" si="2"/>
        <v>0</v>
      </c>
    </row>
    <row r="59" spans="1:28" ht="15" customHeight="1" thickTop="1" thickBot="1" x14ac:dyDescent="0.3">
      <c r="A59" s="144">
        <f t="shared" si="7"/>
        <v>43510</v>
      </c>
      <c r="B59" s="145">
        <f t="shared" si="0"/>
        <v>5</v>
      </c>
      <c r="C59" s="146">
        <f>ROW()</f>
        <v>59</v>
      </c>
      <c r="D59" s="177">
        <f t="shared" si="3"/>
        <v>7</v>
      </c>
      <c r="E59" s="123">
        <f t="shared" si="4"/>
        <v>14</v>
      </c>
      <c r="F59" s="124">
        <f t="shared" si="5"/>
        <v>43510</v>
      </c>
      <c r="G59" s="154" t="str">
        <f>IF(ControlTardes!H59&lt;&gt;"",ControlTardes!H59,"")</f>
        <v/>
      </c>
      <c r="H59" s="158">
        <f>ControlTardes!I59</f>
        <v>0</v>
      </c>
      <c r="I59" s="140" t="s">
        <v>23</v>
      </c>
      <c r="J59" s="159">
        <f>ControlTardes!K59</f>
        <v>0</v>
      </c>
      <c r="K59" s="138" t="str">
        <f>ControlTardes!L59</f>
        <v>NO</v>
      </c>
      <c r="L59" s="147" t="str">
        <f>IF(Tabla1[[#This Row],[Tardes]]="SI",1,"")</f>
        <v/>
      </c>
      <c r="M59" s="67"/>
      <c r="N59" s="98"/>
      <c r="O59" s="97"/>
      <c r="P59" s="97"/>
      <c r="Q59" s="97"/>
      <c r="R59" s="97"/>
      <c r="S59" s="182"/>
      <c r="T59" s="182"/>
      <c r="U59" s="182"/>
      <c r="V59" s="182"/>
      <c r="W59" s="182"/>
      <c r="X59" s="182"/>
      <c r="Y59" s="182"/>
      <c r="Z59" s="42">
        <f t="shared" si="6"/>
        <v>0</v>
      </c>
      <c r="AA59" s="42">
        <f t="shared" si="1"/>
        <v>0</v>
      </c>
      <c r="AB59" s="42">
        <f t="shared" si="2"/>
        <v>0</v>
      </c>
    </row>
    <row r="60" spans="1:28" ht="15" customHeight="1" thickTop="1" x14ac:dyDescent="0.25">
      <c r="A60" s="144">
        <f t="shared" si="7"/>
        <v>43511</v>
      </c>
      <c r="B60" s="145">
        <f t="shared" si="0"/>
        <v>6</v>
      </c>
      <c r="C60" s="146">
        <f>ROW()</f>
        <v>60</v>
      </c>
      <c r="D60" s="177">
        <f t="shared" si="3"/>
        <v>7</v>
      </c>
      <c r="E60" s="125">
        <f t="shared" si="4"/>
        <v>15</v>
      </c>
      <c r="F60" s="126">
        <f t="shared" si="5"/>
        <v>43511</v>
      </c>
      <c r="G60" s="154" t="str">
        <f>IF(ControlTardes!H60&lt;&gt;"",ControlTardes!H60,"")</f>
        <v/>
      </c>
      <c r="H60" s="160">
        <f>ControlTardes!I60</f>
        <v>0</v>
      </c>
      <c r="I60" s="141" t="s">
        <v>23</v>
      </c>
      <c r="J60" s="161">
        <f>ControlTardes!K60</f>
        <v>0</v>
      </c>
      <c r="K60" s="138" t="str">
        <f>ControlTardes!L60</f>
        <v>NO</v>
      </c>
      <c r="L60" s="147" t="str">
        <f>IF(Tabla1[[#This Row],[Tardes]]="SI",1,"")</f>
        <v/>
      </c>
      <c r="M60" s="67"/>
      <c r="N60" s="83"/>
      <c r="O60" s="97"/>
      <c r="P60" s="97"/>
      <c r="Q60" s="97"/>
      <c r="R60" s="97"/>
      <c r="S60" s="182"/>
      <c r="T60" s="182"/>
      <c r="U60" s="182"/>
      <c r="V60" s="182"/>
      <c r="W60" s="182"/>
      <c r="X60" s="182"/>
      <c r="Y60" s="182"/>
      <c r="Z60" s="42">
        <f t="shared" si="6"/>
        <v>0</v>
      </c>
      <c r="AA60" s="42">
        <f t="shared" si="1"/>
        <v>0</v>
      </c>
      <c r="AB60" s="42">
        <f t="shared" si="2"/>
        <v>0</v>
      </c>
    </row>
    <row r="61" spans="1:28" ht="15" customHeight="1" x14ac:dyDescent="0.25">
      <c r="A61" s="144">
        <f t="shared" si="7"/>
        <v>43512</v>
      </c>
      <c r="B61" s="145">
        <f t="shared" si="0"/>
        <v>7</v>
      </c>
      <c r="C61" s="146">
        <f>ROW()</f>
        <v>61</v>
      </c>
      <c r="D61" s="177">
        <f t="shared" si="3"/>
        <v>7</v>
      </c>
      <c r="E61" s="119">
        <f t="shared" si="4"/>
        <v>16</v>
      </c>
      <c r="F61" s="120">
        <f t="shared" si="5"/>
        <v>43512</v>
      </c>
      <c r="G61" s="154" t="str">
        <f>IF(ControlTardes!H61&lt;&gt;"",ControlTardes!H61,"")</f>
        <v>FESTIVO</v>
      </c>
      <c r="H61" s="162">
        <f>ControlTardes!I61</f>
        <v>0</v>
      </c>
      <c r="I61" s="138" t="s">
        <v>23</v>
      </c>
      <c r="J61" s="155">
        <f>ControlTardes!K61</f>
        <v>0</v>
      </c>
      <c r="K61" s="138" t="str">
        <f>ControlTardes!L61</f>
        <v>NO</v>
      </c>
      <c r="L61" s="147" t="str">
        <f>IF(Tabla1[[#This Row],[Tardes]]="SI",1,"")</f>
        <v/>
      </c>
      <c r="M61" s="67"/>
      <c r="N61" s="83"/>
      <c r="O61" s="97"/>
      <c r="P61" s="97"/>
      <c r="Q61" s="97"/>
      <c r="R61" s="97"/>
      <c r="S61" s="182"/>
      <c r="T61" s="182"/>
      <c r="U61" s="182"/>
      <c r="V61" s="182"/>
      <c r="W61" s="182"/>
      <c r="X61" s="182"/>
      <c r="Y61" s="182"/>
      <c r="Z61" s="42">
        <f t="shared" si="6"/>
        <v>0</v>
      </c>
      <c r="AA61" s="42">
        <f t="shared" si="1"/>
        <v>0</v>
      </c>
      <c r="AB61" s="42">
        <f t="shared" si="2"/>
        <v>0</v>
      </c>
    </row>
    <row r="62" spans="1:28" ht="15" customHeight="1" x14ac:dyDescent="0.25">
      <c r="A62" s="144">
        <f t="shared" si="7"/>
        <v>43513</v>
      </c>
      <c r="B62" s="145">
        <f t="shared" si="0"/>
        <v>1</v>
      </c>
      <c r="C62" s="146">
        <f>ROW()</f>
        <v>62</v>
      </c>
      <c r="D62" s="177">
        <f t="shared" si="3"/>
        <v>7</v>
      </c>
      <c r="E62" s="119">
        <f t="shared" si="4"/>
        <v>17</v>
      </c>
      <c r="F62" s="120">
        <f t="shared" si="5"/>
        <v>43513</v>
      </c>
      <c r="G62" s="154" t="str">
        <f>IF(ControlTardes!H62&lt;&gt;"",ControlTardes!H62,"")</f>
        <v>FESTIVO</v>
      </c>
      <c r="H62" s="162">
        <f>ControlTardes!I62</f>
        <v>0</v>
      </c>
      <c r="I62" s="138" t="s">
        <v>23</v>
      </c>
      <c r="J62" s="155">
        <f>ControlTardes!K62</f>
        <v>0</v>
      </c>
      <c r="K62" s="138" t="str">
        <f>ControlTardes!L62</f>
        <v>NO</v>
      </c>
      <c r="L62" s="147" t="str">
        <f>IF(Tabla1[[#This Row],[Tardes]]="SI",1,"")</f>
        <v/>
      </c>
      <c r="M62" s="67"/>
      <c r="N62" s="83"/>
      <c r="O62" s="97"/>
      <c r="P62" s="97"/>
      <c r="Q62" s="97"/>
      <c r="R62" s="97"/>
      <c r="S62" s="182"/>
      <c r="T62" s="182"/>
      <c r="U62" s="182"/>
      <c r="V62" s="182"/>
      <c r="W62" s="182"/>
      <c r="X62" s="182"/>
      <c r="Y62" s="182"/>
      <c r="Z62" s="42">
        <f t="shared" si="6"/>
        <v>0</v>
      </c>
      <c r="AA62" s="42">
        <f t="shared" si="1"/>
        <v>0</v>
      </c>
      <c r="AB62" s="42">
        <f t="shared" si="2"/>
        <v>0</v>
      </c>
    </row>
    <row r="63" spans="1:28" ht="15" customHeight="1" thickBot="1" x14ac:dyDescent="0.3">
      <c r="A63" s="144">
        <f t="shared" si="7"/>
        <v>43514</v>
      </c>
      <c r="B63" s="145">
        <f t="shared" si="0"/>
        <v>2</v>
      </c>
      <c r="C63" s="146">
        <f>ROW()</f>
        <v>63</v>
      </c>
      <c r="D63" s="177">
        <f t="shared" si="3"/>
        <v>8</v>
      </c>
      <c r="E63" s="121">
        <f t="shared" si="4"/>
        <v>18</v>
      </c>
      <c r="F63" s="122">
        <f t="shared" si="5"/>
        <v>43514</v>
      </c>
      <c r="G63" s="154" t="str">
        <f>IF(ControlTardes!H63&lt;&gt;"",ControlTardes!H63,"")</f>
        <v/>
      </c>
      <c r="H63" s="156">
        <f>ControlTardes!I63</f>
        <v>0</v>
      </c>
      <c r="I63" s="139" t="s">
        <v>23</v>
      </c>
      <c r="J63" s="157">
        <f>ControlTardes!K63</f>
        <v>0</v>
      </c>
      <c r="K63" s="138" t="str">
        <f>ControlTardes!L63</f>
        <v>NO</v>
      </c>
      <c r="L63" s="147" t="str">
        <f>IF(Tabla1[[#This Row],[Tardes]]="SI",1,"")</f>
        <v/>
      </c>
      <c r="M63" s="67"/>
      <c r="N63" s="83"/>
      <c r="O63" s="97"/>
      <c r="P63" s="97"/>
      <c r="Q63" s="97"/>
      <c r="R63" s="97"/>
      <c r="S63" s="182"/>
      <c r="T63" s="182"/>
      <c r="U63" s="182"/>
      <c r="V63" s="182"/>
      <c r="W63" s="182"/>
      <c r="X63" s="182"/>
      <c r="Y63" s="182"/>
      <c r="Z63" s="42">
        <f t="shared" si="6"/>
        <v>0</v>
      </c>
      <c r="AA63" s="42">
        <f t="shared" si="1"/>
        <v>0</v>
      </c>
      <c r="AB63" s="42">
        <f t="shared" si="2"/>
        <v>0</v>
      </c>
    </row>
    <row r="64" spans="1:28" ht="15" customHeight="1" thickTop="1" thickBot="1" x14ac:dyDescent="0.3">
      <c r="A64" s="144">
        <f t="shared" si="7"/>
        <v>43515</v>
      </c>
      <c r="B64" s="145">
        <f t="shared" si="0"/>
        <v>3</v>
      </c>
      <c r="C64" s="146">
        <f>ROW()</f>
        <v>64</v>
      </c>
      <c r="D64" s="177">
        <f t="shared" si="3"/>
        <v>8</v>
      </c>
      <c r="E64" s="123">
        <f t="shared" si="4"/>
        <v>19</v>
      </c>
      <c r="F64" s="124">
        <f t="shared" si="5"/>
        <v>43515</v>
      </c>
      <c r="G64" s="154" t="str">
        <f>IF(ControlTardes!H64&lt;&gt;"",ControlTardes!H64,"")</f>
        <v/>
      </c>
      <c r="H64" s="158">
        <f>ControlTardes!I64</f>
        <v>0</v>
      </c>
      <c r="I64" s="140" t="s">
        <v>23</v>
      </c>
      <c r="J64" s="159">
        <f>ControlTardes!K64</f>
        <v>0</v>
      </c>
      <c r="K64" s="138" t="str">
        <f>ControlTardes!L64</f>
        <v>NO</v>
      </c>
      <c r="L64" s="147" t="str">
        <f>IF(Tabla1[[#This Row],[Tardes]]="SI",1,"")</f>
        <v/>
      </c>
      <c r="M64" s="67"/>
      <c r="N64" s="83"/>
      <c r="O64" s="97"/>
      <c r="P64" s="97"/>
      <c r="Q64" s="97"/>
      <c r="R64" s="97"/>
      <c r="S64" s="182">
        <f>COUNTIF(G64:G70,"")</f>
        <v>5</v>
      </c>
      <c r="T64" s="182">
        <f>S64*7</f>
        <v>35</v>
      </c>
      <c r="U64" s="182">
        <f>$U$11*S64</f>
        <v>42</v>
      </c>
      <c r="V64" s="182">
        <f>U64-INT(U64)</f>
        <v>0</v>
      </c>
      <c r="W64" s="182">
        <f>SUM(Z64:Z70)</f>
        <v>0</v>
      </c>
      <c r="X64" s="182">
        <f>W64-INT(W64)</f>
        <v>0</v>
      </c>
      <c r="Y64" s="182" t="str">
        <f>IF(W64&lt;U64,IF(W64&gt;T64,"SI","NO"),"NO")</f>
        <v>NO</v>
      </c>
      <c r="Z64" s="42">
        <f t="shared" si="6"/>
        <v>0</v>
      </c>
      <c r="AA64" s="42">
        <f t="shared" si="1"/>
        <v>0</v>
      </c>
      <c r="AB64" s="42">
        <f t="shared" si="2"/>
        <v>0</v>
      </c>
    </row>
    <row r="65" spans="1:28" ht="15" customHeight="1" thickTop="1" thickBot="1" x14ac:dyDescent="0.3">
      <c r="A65" s="144">
        <f t="shared" si="7"/>
        <v>43516</v>
      </c>
      <c r="B65" s="145">
        <f t="shared" si="0"/>
        <v>4</v>
      </c>
      <c r="C65" s="146">
        <f>ROW()</f>
        <v>65</v>
      </c>
      <c r="D65" s="177">
        <f t="shared" si="3"/>
        <v>8</v>
      </c>
      <c r="E65" s="123">
        <f t="shared" si="4"/>
        <v>20</v>
      </c>
      <c r="F65" s="124">
        <f t="shared" si="5"/>
        <v>43516</v>
      </c>
      <c r="G65" s="154" t="str">
        <f>IF(ControlTardes!H65&lt;&gt;"",ControlTardes!H65,"")</f>
        <v/>
      </c>
      <c r="H65" s="158">
        <f>ControlTardes!I65</f>
        <v>0</v>
      </c>
      <c r="I65" s="140" t="s">
        <v>23</v>
      </c>
      <c r="J65" s="159">
        <f>ControlTardes!K65</f>
        <v>0</v>
      </c>
      <c r="K65" s="138" t="str">
        <f>ControlTardes!L65</f>
        <v>NO</v>
      </c>
      <c r="L65" s="147" t="str">
        <f>IF(Tabla1[[#This Row],[Tardes]]="SI",1,"")</f>
        <v/>
      </c>
      <c r="M65" s="67"/>
      <c r="N65" s="83"/>
      <c r="O65" s="97"/>
      <c r="P65" s="97"/>
      <c r="Q65" s="97"/>
      <c r="R65" s="97"/>
      <c r="S65" s="182"/>
      <c r="T65" s="182"/>
      <c r="U65" s="182"/>
      <c r="V65" s="182"/>
      <c r="W65" s="182"/>
      <c r="X65" s="182"/>
      <c r="Y65" s="182"/>
      <c r="Z65" s="42">
        <f t="shared" si="6"/>
        <v>0</v>
      </c>
      <c r="AA65" s="42">
        <f t="shared" si="1"/>
        <v>0</v>
      </c>
      <c r="AB65" s="42">
        <f t="shared" si="2"/>
        <v>0</v>
      </c>
    </row>
    <row r="66" spans="1:28" ht="15" customHeight="1" thickTop="1" thickBot="1" x14ac:dyDescent="0.3">
      <c r="A66" s="144">
        <f t="shared" si="7"/>
        <v>43517</v>
      </c>
      <c r="B66" s="145">
        <f t="shared" si="0"/>
        <v>5</v>
      </c>
      <c r="C66" s="146">
        <f>ROW()</f>
        <v>66</v>
      </c>
      <c r="D66" s="177">
        <f t="shared" si="3"/>
        <v>8</v>
      </c>
      <c r="E66" s="123">
        <f t="shared" si="4"/>
        <v>21</v>
      </c>
      <c r="F66" s="124">
        <f t="shared" si="5"/>
        <v>43517</v>
      </c>
      <c r="G66" s="154" t="str">
        <f>IF(ControlTardes!H66&lt;&gt;"",ControlTardes!H66,"")</f>
        <v/>
      </c>
      <c r="H66" s="158">
        <f>ControlTardes!I66</f>
        <v>0</v>
      </c>
      <c r="I66" s="140" t="s">
        <v>23</v>
      </c>
      <c r="J66" s="159">
        <f>ControlTardes!K66</f>
        <v>0</v>
      </c>
      <c r="K66" s="138" t="str">
        <f>ControlTardes!L66</f>
        <v>NO</v>
      </c>
      <c r="L66" s="147" t="str">
        <f>IF(Tabla1[[#This Row],[Tardes]]="SI",1,"")</f>
        <v/>
      </c>
      <c r="M66" s="67"/>
      <c r="N66" s="83"/>
      <c r="O66" s="97"/>
      <c r="P66" s="97"/>
      <c r="Q66" s="97"/>
      <c r="R66" s="97"/>
      <c r="S66" s="182"/>
      <c r="T66" s="182"/>
      <c r="U66" s="182"/>
      <c r="V66" s="182"/>
      <c r="W66" s="182"/>
      <c r="X66" s="182"/>
      <c r="Y66" s="182"/>
      <c r="Z66" s="42">
        <f t="shared" si="6"/>
        <v>0</v>
      </c>
      <c r="AA66" s="42">
        <f t="shared" si="1"/>
        <v>0</v>
      </c>
      <c r="AB66" s="42">
        <f t="shared" si="2"/>
        <v>0</v>
      </c>
    </row>
    <row r="67" spans="1:28" ht="15" customHeight="1" thickTop="1" x14ac:dyDescent="0.25">
      <c r="A67" s="144">
        <f t="shared" si="7"/>
        <v>43518</v>
      </c>
      <c r="B67" s="145">
        <f t="shared" si="0"/>
        <v>6</v>
      </c>
      <c r="C67" s="146">
        <f>ROW()</f>
        <v>67</v>
      </c>
      <c r="D67" s="177">
        <f t="shared" si="3"/>
        <v>8</v>
      </c>
      <c r="E67" s="125">
        <f t="shared" si="4"/>
        <v>22</v>
      </c>
      <c r="F67" s="126">
        <f t="shared" si="5"/>
        <v>43518</v>
      </c>
      <c r="G67" s="154" t="str">
        <f>IF(ControlTardes!H67&lt;&gt;"",ControlTardes!H67,"")</f>
        <v/>
      </c>
      <c r="H67" s="160">
        <f>ControlTardes!I67</f>
        <v>0</v>
      </c>
      <c r="I67" s="141" t="s">
        <v>23</v>
      </c>
      <c r="J67" s="161">
        <f>ControlTardes!K67</f>
        <v>0</v>
      </c>
      <c r="K67" s="138" t="str">
        <f>ControlTardes!L67</f>
        <v>NO</v>
      </c>
      <c r="L67" s="147" t="str">
        <f>IF(Tabla1[[#This Row],[Tardes]]="SI",1,"")</f>
        <v/>
      </c>
      <c r="M67" s="67"/>
      <c r="N67" s="83"/>
      <c r="O67" s="97"/>
      <c r="P67" s="97"/>
      <c r="Q67" s="97"/>
      <c r="R67" s="97"/>
      <c r="S67" s="182"/>
      <c r="T67" s="182"/>
      <c r="U67" s="182"/>
      <c r="V67" s="182"/>
      <c r="W67" s="182"/>
      <c r="X67" s="182"/>
      <c r="Y67" s="182"/>
      <c r="Z67" s="42">
        <f t="shared" si="6"/>
        <v>0</v>
      </c>
      <c r="AA67" s="42">
        <f t="shared" si="1"/>
        <v>0</v>
      </c>
      <c r="AB67" s="42">
        <f t="shared" si="2"/>
        <v>0</v>
      </c>
    </row>
    <row r="68" spans="1:28" ht="15" customHeight="1" x14ac:dyDescent="0.25">
      <c r="A68" s="144">
        <f t="shared" si="7"/>
        <v>43519</v>
      </c>
      <c r="B68" s="145">
        <f t="shared" si="0"/>
        <v>7</v>
      </c>
      <c r="C68" s="146">
        <f>ROW()</f>
        <v>68</v>
      </c>
      <c r="D68" s="177">
        <f t="shared" si="3"/>
        <v>8</v>
      </c>
      <c r="E68" s="119">
        <f t="shared" si="4"/>
        <v>23</v>
      </c>
      <c r="F68" s="120">
        <f t="shared" si="5"/>
        <v>43519</v>
      </c>
      <c r="G68" s="154" t="str">
        <f>IF(ControlTardes!H68&lt;&gt;"",ControlTardes!H68,"")</f>
        <v>FESTIVO</v>
      </c>
      <c r="H68" s="162">
        <f>ControlTardes!I68</f>
        <v>0</v>
      </c>
      <c r="I68" s="138" t="s">
        <v>23</v>
      </c>
      <c r="J68" s="155">
        <f>ControlTardes!K68</f>
        <v>0</v>
      </c>
      <c r="K68" s="138" t="str">
        <f>ControlTardes!L68</f>
        <v>NO</v>
      </c>
      <c r="L68" s="147" t="str">
        <f>IF(Tabla1[[#This Row],[Tardes]]="SI",1,"")</f>
        <v/>
      </c>
      <c r="M68" s="67"/>
      <c r="N68" s="83"/>
      <c r="O68" s="97"/>
      <c r="P68" s="97"/>
      <c r="Q68" s="97"/>
      <c r="R68" s="97"/>
      <c r="S68" s="182"/>
      <c r="T68" s="182"/>
      <c r="U68" s="182"/>
      <c r="V68" s="182"/>
      <c r="W68" s="182"/>
      <c r="X68" s="182"/>
      <c r="Y68" s="182"/>
      <c r="Z68" s="42">
        <f t="shared" si="6"/>
        <v>0</v>
      </c>
      <c r="AA68" s="42">
        <f t="shared" si="1"/>
        <v>0</v>
      </c>
      <c r="AB68" s="42">
        <f t="shared" si="2"/>
        <v>0</v>
      </c>
    </row>
    <row r="69" spans="1:28" ht="15" customHeight="1" x14ac:dyDescent="0.25">
      <c r="A69" s="144">
        <f t="shared" si="7"/>
        <v>43520</v>
      </c>
      <c r="B69" s="145">
        <f t="shared" si="0"/>
        <v>1</v>
      </c>
      <c r="C69" s="146">
        <f>ROW()</f>
        <v>69</v>
      </c>
      <c r="D69" s="177">
        <f t="shared" si="3"/>
        <v>8</v>
      </c>
      <c r="E69" s="119">
        <f t="shared" si="4"/>
        <v>24</v>
      </c>
      <c r="F69" s="120">
        <f t="shared" si="5"/>
        <v>43520</v>
      </c>
      <c r="G69" s="154" t="str">
        <f>IF(ControlTardes!H69&lt;&gt;"",ControlTardes!H69,"")</f>
        <v>FESTIVO</v>
      </c>
      <c r="H69" s="162">
        <f>ControlTardes!I69</f>
        <v>0</v>
      </c>
      <c r="I69" s="138" t="s">
        <v>23</v>
      </c>
      <c r="J69" s="155">
        <f>ControlTardes!K69</f>
        <v>0</v>
      </c>
      <c r="K69" s="138" t="str">
        <f>ControlTardes!L69</f>
        <v>NO</v>
      </c>
      <c r="L69" s="147" t="str">
        <f>IF(Tabla1[[#This Row],[Tardes]]="SI",1,"")</f>
        <v/>
      </c>
      <c r="M69" s="67"/>
      <c r="N69" s="83"/>
      <c r="O69" s="97"/>
      <c r="P69" s="97"/>
      <c r="Q69" s="97"/>
      <c r="R69" s="97"/>
      <c r="S69" s="182"/>
      <c r="T69" s="182"/>
      <c r="U69" s="182"/>
      <c r="V69" s="182"/>
      <c r="W69" s="182"/>
      <c r="X69" s="182"/>
      <c r="Y69" s="182"/>
      <c r="Z69" s="42">
        <f t="shared" si="6"/>
        <v>0</v>
      </c>
      <c r="AA69" s="42">
        <f t="shared" si="1"/>
        <v>0</v>
      </c>
      <c r="AB69" s="42">
        <f t="shared" si="2"/>
        <v>0</v>
      </c>
    </row>
    <row r="70" spans="1:28" ht="15" customHeight="1" thickBot="1" x14ac:dyDescent="0.3">
      <c r="A70" s="144">
        <f t="shared" si="7"/>
        <v>43521</v>
      </c>
      <c r="B70" s="145">
        <f t="shared" si="0"/>
        <v>2</v>
      </c>
      <c r="C70" s="146">
        <f>ROW()</f>
        <v>70</v>
      </c>
      <c r="D70" s="177">
        <f t="shared" si="3"/>
        <v>9</v>
      </c>
      <c r="E70" s="121">
        <f t="shared" si="4"/>
        <v>25</v>
      </c>
      <c r="F70" s="122">
        <f t="shared" si="5"/>
        <v>43521</v>
      </c>
      <c r="G70" s="154" t="str">
        <f>IF(ControlTardes!H70&lt;&gt;"",ControlTardes!H70,"")</f>
        <v/>
      </c>
      <c r="H70" s="156">
        <f>ControlTardes!I70</f>
        <v>0</v>
      </c>
      <c r="I70" s="139" t="s">
        <v>23</v>
      </c>
      <c r="J70" s="157">
        <f>ControlTardes!K70</f>
        <v>0</v>
      </c>
      <c r="K70" s="138" t="str">
        <f>ControlTardes!L70</f>
        <v>NO</v>
      </c>
      <c r="L70" s="147" t="str">
        <f>IF(Tabla1[[#This Row],[Tardes]]="SI",1,"")</f>
        <v/>
      </c>
      <c r="M70" s="67"/>
      <c r="N70" s="83"/>
      <c r="O70" s="97"/>
      <c r="P70" s="97"/>
      <c r="Q70" s="97"/>
      <c r="R70" s="97"/>
      <c r="S70" s="182"/>
      <c r="T70" s="182"/>
      <c r="U70" s="182"/>
      <c r="V70" s="182"/>
      <c r="W70" s="182"/>
      <c r="X70" s="182"/>
      <c r="Y70" s="182"/>
      <c r="Z70" s="42">
        <f t="shared" si="6"/>
        <v>0</v>
      </c>
      <c r="AA70" s="42">
        <f t="shared" si="1"/>
        <v>0</v>
      </c>
      <c r="AB70" s="42">
        <f t="shared" si="2"/>
        <v>0</v>
      </c>
    </row>
    <row r="71" spans="1:28" ht="15" customHeight="1" thickTop="1" thickBot="1" x14ac:dyDescent="0.3">
      <c r="A71" s="144">
        <f t="shared" si="7"/>
        <v>43522</v>
      </c>
      <c r="B71" s="145">
        <f t="shared" si="0"/>
        <v>3</v>
      </c>
      <c r="C71" s="146">
        <f>ROW()</f>
        <v>71</v>
      </c>
      <c r="D71" s="177">
        <f t="shared" si="3"/>
        <v>9</v>
      </c>
      <c r="E71" s="123">
        <f t="shared" si="4"/>
        <v>26</v>
      </c>
      <c r="F71" s="124">
        <f t="shared" si="5"/>
        <v>43522</v>
      </c>
      <c r="G71" s="154" t="str">
        <f>IF(ControlTardes!H71&lt;&gt;"",ControlTardes!H71,"")</f>
        <v/>
      </c>
      <c r="H71" s="158">
        <f>ControlTardes!I71</f>
        <v>0</v>
      </c>
      <c r="I71" s="140" t="s">
        <v>23</v>
      </c>
      <c r="J71" s="159">
        <f>ControlTardes!K71</f>
        <v>0</v>
      </c>
      <c r="K71" s="138" t="str">
        <f>ControlTardes!L71</f>
        <v>NO</v>
      </c>
      <c r="L71" s="147" t="str">
        <f>IF(Tabla1[[#This Row],[Tardes]]="SI",1,"")</f>
        <v/>
      </c>
      <c r="M71" s="67"/>
      <c r="N71" s="99"/>
      <c r="O71" s="97"/>
      <c r="P71" s="97"/>
      <c r="Q71" s="97"/>
      <c r="R71" s="97"/>
      <c r="S71" s="182">
        <f>COUNTIF(G71:G77,"")</f>
        <v>5</v>
      </c>
      <c r="T71" s="182">
        <f>S71*7</f>
        <v>35</v>
      </c>
      <c r="U71" s="182">
        <f>$U$11*S71</f>
        <v>42</v>
      </c>
      <c r="V71" s="182">
        <f>U71-INT(U71)</f>
        <v>0</v>
      </c>
      <c r="W71" s="182">
        <f>SUM(Z71:Z77)</f>
        <v>0</v>
      </c>
      <c r="X71" s="182">
        <f>W71-INT(W71)</f>
        <v>0</v>
      </c>
      <c r="Y71" s="182" t="str">
        <f>IF(W71&lt;U71,IF(W71&gt;T71,"SI","NO"),"NO")</f>
        <v>NO</v>
      </c>
      <c r="Z71" s="42">
        <f t="shared" si="6"/>
        <v>0</v>
      </c>
      <c r="AA71" s="42">
        <f t="shared" si="1"/>
        <v>0</v>
      </c>
      <c r="AB71" s="42">
        <f t="shared" si="2"/>
        <v>0</v>
      </c>
    </row>
    <row r="72" spans="1:28" ht="15" customHeight="1" thickTop="1" thickBot="1" x14ac:dyDescent="0.3">
      <c r="A72" s="144">
        <f t="shared" si="7"/>
        <v>43523</v>
      </c>
      <c r="B72" s="145">
        <f t="shared" si="0"/>
        <v>4</v>
      </c>
      <c r="C72" s="146">
        <f>ROW()</f>
        <v>72</v>
      </c>
      <c r="D72" s="177">
        <f t="shared" si="3"/>
        <v>9</v>
      </c>
      <c r="E72" s="123">
        <f t="shared" si="4"/>
        <v>27</v>
      </c>
      <c r="F72" s="124">
        <f t="shared" si="5"/>
        <v>43523</v>
      </c>
      <c r="G72" s="154" t="str">
        <f>IF(ControlTardes!H72&lt;&gt;"",ControlTardes!H72,"")</f>
        <v/>
      </c>
      <c r="H72" s="158">
        <f>ControlTardes!I72</f>
        <v>0</v>
      </c>
      <c r="I72" s="140" t="s">
        <v>23</v>
      </c>
      <c r="J72" s="159">
        <f>ControlTardes!K72</f>
        <v>0</v>
      </c>
      <c r="K72" s="138" t="str">
        <f>ControlTardes!L72</f>
        <v>NO</v>
      </c>
      <c r="L72" s="147" t="str">
        <f>IF(Tabla1[[#This Row],[Tardes]]="SI",1,"")</f>
        <v/>
      </c>
      <c r="M72" s="67"/>
      <c r="N72" s="83"/>
      <c r="O72" s="97"/>
      <c r="P72" s="97"/>
      <c r="Q72" s="97"/>
      <c r="R72" s="97"/>
      <c r="S72" s="182"/>
      <c r="T72" s="182"/>
      <c r="U72" s="182"/>
      <c r="V72" s="182"/>
      <c r="W72" s="182"/>
      <c r="X72" s="182"/>
      <c r="Y72" s="182"/>
      <c r="Z72" s="42">
        <f t="shared" si="6"/>
        <v>0</v>
      </c>
      <c r="AA72" s="42">
        <f t="shared" si="1"/>
        <v>0</v>
      </c>
      <c r="AB72" s="42">
        <f t="shared" si="2"/>
        <v>0</v>
      </c>
    </row>
    <row r="73" spans="1:28" ht="15" customHeight="1" thickTop="1" thickBot="1" x14ac:dyDescent="0.3">
      <c r="A73" s="144">
        <f t="shared" si="7"/>
        <v>43524</v>
      </c>
      <c r="B73" s="145">
        <f t="shared" si="0"/>
        <v>5</v>
      </c>
      <c r="C73" s="146">
        <f>ROW()</f>
        <v>73</v>
      </c>
      <c r="D73" s="177">
        <f t="shared" si="3"/>
        <v>9</v>
      </c>
      <c r="E73" s="123">
        <f t="shared" si="4"/>
        <v>28</v>
      </c>
      <c r="F73" s="124">
        <f t="shared" si="5"/>
        <v>43524</v>
      </c>
      <c r="G73" s="154" t="str">
        <f>IF(ControlTardes!H73&lt;&gt;"",ControlTardes!H73,"")</f>
        <v/>
      </c>
      <c r="H73" s="158">
        <f>ControlTardes!I73</f>
        <v>0</v>
      </c>
      <c r="I73" s="140" t="s">
        <v>23</v>
      </c>
      <c r="J73" s="159">
        <f>ControlTardes!K73</f>
        <v>0</v>
      </c>
      <c r="K73" s="138" t="str">
        <f>ControlTardes!L73</f>
        <v>NO</v>
      </c>
      <c r="L73" s="147" t="str">
        <f>IF(Tabla1[[#This Row],[Tardes]]="SI",1,"")</f>
        <v/>
      </c>
      <c r="M73" s="67"/>
      <c r="N73" s="83"/>
      <c r="O73" s="97"/>
      <c r="P73" s="97"/>
      <c r="Q73" s="97"/>
      <c r="R73" s="97"/>
      <c r="S73" s="182"/>
      <c r="T73" s="182"/>
      <c r="U73" s="182"/>
      <c r="V73" s="182"/>
      <c r="W73" s="182"/>
      <c r="X73" s="182"/>
      <c r="Y73" s="182"/>
      <c r="Z73" s="42">
        <f t="shared" si="6"/>
        <v>0</v>
      </c>
      <c r="AA73" s="42">
        <f t="shared" si="1"/>
        <v>0</v>
      </c>
      <c r="AB73" s="42">
        <f t="shared" si="2"/>
        <v>0</v>
      </c>
    </row>
    <row r="74" spans="1:28" ht="15" customHeight="1" thickTop="1" x14ac:dyDescent="0.25">
      <c r="A74" s="144">
        <f t="shared" si="7"/>
        <v>43525</v>
      </c>
      <c r="B74" s="145">
        <f t="shared" si="0"/>
        <v>6</v>
      </c>
      <c r="C74" s="146">
        <f>ROW()</f>
        <v>74</v>
      </c>
      <c r="D74" s="177">
        <f t="shared" si="3"/>
        <v>9</v>
      </c>
      <c r="E74" s="125">
        <f t="shared" si="4"/>
        <v>1</v>
      </c>
      <c r="F74" s="126">
        <f t="shared" si="5"/>
        <v>43525</v>
      </c>
      <c r="G74" s="154" t="str">
        <f>IF(ControlTardes!H74&lt;&gt;"",ControlTardes!H74,"")</f>
        <v/>
      </c>
      <c r="H74" s="160">
        <f>ControlTardes!I74</f>
        <v>0</v>
      </c>
      <c r="I74" s="141" t="s">
        <v>23</v>
      </c>
      <c r="J74" s="161">
        <f>ControlTardes!K74</f>
        <v>0</v>
      </c>
      <c r="K74" s="138" t="str">
        <f>ControlTardes!L74</f>
        <v>NO</v>
      </c>
      <c r="L74" s="147" t="str">
        <f>IF(Tabla1[[#This Row],[Tardes]]="SI",1,"")</f>
        <v/>
      </c>
      <c r="M74" s="67"/>
      <c r="N74" s="83"/>
      <c r="O74" s="97"/>
      <c r="P74" s="97"/>
      <c r="Q74" s="97"/>
      <c r="R74" s="97"/>
      <c r="S74" s="182"/>
      <c r="T74" s="182"/>
      <c r="U74" s="182"/>
      <c r="V74" s="182"/>
      <c r="W74" s="182"/>
      <c r="X74" s="182"/>
      <c r="Y74" s="182"/>
      <c r="Z74" s="42">
        <f t="shared" si="6"/>
        <v>0</v>
      </c>
      <c r="AA74" s="42">
        <f t="shared" si="1"/>
        <v>0</v>
      </c>
      <c r="AB74" s="42">
        <f t="shared" si="2"/>
        <v>0</v>
      </c>
    </row>
    <row r="75" spans="1:28" ht="15" customHeight="1" x14ac:dyDescent="0.25">
      <c r="A75" s="144">
        <f t="shared" si="7"/>
        <v>43526</v>
      </c>
      <c r="B75" s="145">
        <f t="shared" si="0"/>
        <v>7</v>
      </c>
      <c r="C75" s="146">
        <f>ROW()</f>
        <v>75</v>
      </c>
      <c r="D75" s="177">
        <f t="shared" si="3"/>
        <v>9</v>
      </c>
      <c r="E75" s="119">
        <f t="shared" si="4"/>
        <v>2</v>
      </c>
      <c r="F75" s="120">
        <f t="shared" si="5"/>
        <v>43526</v>
      </c>
      <c r="G75" s="154" t="str">
        <f>IF(ControlTardes!H75&lt;&gt;"",ControlTardes!H75,"")</f>
        <v>FESTIVO</v>
      </c>
      <c r="H75" s="162">
        <f>ControlTardes!I75</f>
        <v>0</v>
      </c>
      <c r="I75" s="138" t="s">
        <v>23</v>
      </c>
      <c r="J75" s="155">
        <f>ControlTardes!K75</f>
        <v>0</v>
      </c>
      <c r="K75" s="138" t="str">
        <f>ControlTardes!L75</f>
        <v>NO</v>
      </c>
      <c r="L75" s="147" t="str">
        <f>IF(Tabla1[[#This Row],[Tardes]]="SI",1,"")</f>
        <v/>
      </c>
      <c r="M75" s="67"/>
      <c r="N75" s="83"/>
      <c r="O75" s="97"/>
      <c r="P75" s="97"/>
      <c r="Q75" s="97"/>
      <c r="R75" s="97"/>
      <c r="S75" s="182"/>
      <c r="T75" s="182"/>
      <c r="U75" s="182"/>
      <c r="V75" s="182"/>
      <c r="W75" s="182"/>
      <c r="X75" s="182"/>
      <c r="Y75" s="182"/>
      <c r="Z75" s="42">
        <f t="shared" si="6"/>
        <v>0</v>
      </c>
      <c r="AA75" s="42">
        <f t="shared" si="1"/>
        <v>0</v>
      </c>
      <c r="AB75" s="42">
        <f t="shared" si="2"/>
        <v>0</v>
      </c>
    </row>
    <row r="76" spans="1:28" ht="15" customHeight="1" x14ac:dyDescent="0.25">
      <c r="A76" s="144">
        <f t="shared" si="7"/>
        <v>43527</v>
      </c>
      <c r="B76" s="145">
        <f t="shared" si="0"/>
        <v>1</v>
      </c>
      <c r="C76" s="146">
        <f>ROW()</f>
        <v>76</v>
      </c>
      <c r="D76" s="177">
        <f t="shared" si="3"/>
        <v>9</v>
      </c>
      <c r="E76" s="119">
        <f t="shared" si="4"/>
        <v>3</v>
      </c>
      <c r="F76" s="120">
        <f t="shared" si="5"/>
        <v>43527</v>
      </c>
      <c r="G76" s="154" t="str">
        <f>IF(ControlTardes!H76&lt;&gt;"",ControlTardes!H76,"")</f>
        <v>FESTIVO</v>
      </c>
      <c r="H76" s="162">
        <f>ControlTardes!I76</f>
        <v>0</v>
      </c>
      <c r="I76" s="138" t="s">
        <v>23</v>
      </c>
      <c r="J76" s="155">
        <f>ControlTardes!K76</f>
        <v>0</v>
      </c>
      <c r="K76" s="138" t="str">
        <f>ControlTardes!L76</f>
        <v>NO</v>
      </c>
      <c r="L76" s="147" t="str">
        <f>IF(Tabla1[[#This Row],[Tardes]]="SI",1,"")</f>
        <v/>
      </c>
      <c r="M76" s="67"/>
      <c r="N76" s="83"/>
      <c r="O76" s="97"/>
      <c r="P76" s="97"/>
      <c r="Q76" s="97"/>
      <c r="R76" s="97"/>
      <c r="S76" s="182"/>
      <c r="T76" s="182"/>
      <c r="U76" s="182"/>
      <c r="V76" s="182"/>
      <c r="W76" s="182"/>
      <c r="X76" s="182"/>
      <c r="Y76" s="182"/>
      <c r="Z76" s="42">
        <f t="shared" si="6"/>
        <v>0</v>
      </c>
      <c r="AA76" s="42">
        <f t="shared" si="1"/>
        <v>0</v>
      </c>
      <c r="AB76" s="42">
        <f t="shared" si="2"/>
        <v>0</v>
      </c>
    </row>
    <row r="77" spans="1:28" ht="15" customHeight="1" thickBot="1" x14ac:dyDescent="0.3">
      <c r="A77" s="144">
        <f t="shared" si="7"/>
        <v>43528</v>
      </c>
      <c r="B77" s="145">
        <f t="shared" si="0"/>
        <v>2</v>
      </c>
      <c r="C77" s="146">
        <f>ROW()</f>
        <v>77</v>
      </c>
      <c r="D77" s="177">
        <f t="shared" si="3"/>
        <v>10</v>
      </c>
      <c r="E77" s="121">
        <f t="shared" si="4"/>
        <v>4</v>
      </c>
      <c r="F77" s="122">
        <f t="shared" si="5"/>
        <v>43528</v>
      </c>
      <c r="G77" s="154" t="str">
        <f>IF(ControlTardes!H77&lt;&gt;"",ControlTardes!H77,"")</f>
        <v/>
      </c>
      <c r="H77" s="156">
        <f>ControlTardes!I77</f>
        <v>0</v>
      </c>
      <c r="I77" s="139" t="s">
        <v>23</v>
      </c>
      <c r="J77" s="157">
        <f>ControlTardes!K77</f>
        <v>0</v>
      </c>
      <c r="K77" s="138" t="str">
        <f>ControlTardes!L77</f>
        <v>NO</v>
      </c>
      <c r="L77" s="147" t="str">
        <f>IF(Tabla1[[#This Row],[Tardes]]="SI",1,"")</f>
        <v/>
      </c>
      <c r="M77" s="67"/>
      <c r="N77" s="83"/>
      <c r="O77" s="97"/>
      <c r="P77" s="97"/>
      <c r="Q77" s="97"/>
      <c r="R77" s="97"/>
      <c r="S77" s="182"/>
      <c r="T77" s="182"/>
      <c r="U77" s="182"/>
      <c r="V77" s="182"/>
      <c r="W77" s="182"/>
      <c r="X77" s="182"/>
      <c r="Y77" s="182"/>
      <c r="Z77" s="42">
        <f t="shared" si="6"/>
        <v>0</v>
      </c>
      <c r="AA77" s="42">
        <f t="shared" si="1"/>
        <v>0</v>
      </c>
      <c r="AB77" s="42">
        <f t="shared" si="2"/>
        <v>0</v>
      </c>
    </row>
    <row r="78" spans="1:28" ht="15" customHeight="1" thickTop="1" thickBot="1" x14ac:dyDescent="0.3">
      <c r="A78" s="144">
        <f t="shared" si="7"/>
        <v>43529</v>
      </c>
      <c r="B78" s="145">
        <f t="shared" si="0"/>
        <v>3</v>
      </c>
      <c r="C78" s="146">
        <f>ROW()</f>
        <v>78</v>
      </c>
      <c r="D78" s="177">
        <f t="shared" si="3"/>
        <v>10</v>
      </c>
      <c r="E78" s="123">
        <f t="shared" si="4"/>
        <v>5</v>
      </c>
      <c r="F78" s="124">
        <f t="shared" si="5"/>
        <v>43529</v>
      </c>
      <c r="G78" s="154" t="str">
        <f>IF(ControlTardes!H78&lt;&gt;"",ControlTardes!H78,"")</f>
        <v/>
      </c>
      <c r="H78" s="158">
        <f>ControlTardes!I78</f>
        <v>0</v>
      </c>
      <c r="I78" s="140" t="s">
        <v>23</v>
      </c>
      <c r="J78" s="159">
        <f>ControlTardes!K78</f>
        <v>0</v>
      </c>
      <c r="K78" s="138" t="str">
        <f>ControlTardes!L78</f>
        <v>NO</v>
      </c>
      <c r="L78" s="147" t="str">
        <f>IF(Tabla1[[#This Row],[Tardes]]="SI",1,"")</f>
        <v/>
      </c>
      <c r="M78" s="67"/>
      <c r="N78" s="83"/>
      <c r="O78" s="97"/>
      <c r="P78" s="97"/>
      <c r="Q78" s="97"/>
      <c r="R78" s="97"/>
      <c r="S78" s="182">
        <f>COUNTIF(G78:G84,"")</f>
        <v>5</v>
      </c>
      <c r="T78" s="182">
        <f>S78*7</f>
        <v>35</v>
      </c>
      <c r="U78" s="182">
        <f>$U$11*S78</f>
        <v>42</v>
      </c>
      <c r="V78" s="182">
        <f>U78-INT(U78)</f>
        <v>0</v>
      </c>
      <c r="W78" s="182">
        <f>SUM(Z78:Z84)</f>
        <v>0</v>
      </c>
      <c r="X78" s="182">
        <f>W78-INT(W78)</f>
        <v>0</v>
      </c>
      <c r="Y78" s="182" t="str">
        <f>IF(W78&lt;U78,IF(W78&gt;T78,"SI","NO"),"NO")</f>
        <v>NO</v>
      </c>
      <c r="Z78" s="42">
        <f t="shared" si="6"/>
        <v>0</v>
      </c>
      <c r="AA78" s="42">
        <f t="shared" si="1"/>
        <v>0</v>
      </c>
      <c r="AB78" s="42">
        <f t="shared" si="2"/>
        <v>0</v>
      </c>
    </row>
    <row r="79" spans="1:28" ht="15" customHeight="1" thickTop="1" thickBot="1" x14ac:dyDescent="0.3">
      <c r="A79" s="144">
        <f t="shared" si="7"/>
        <v>43530</v>
      </c>
      <c r="B79" s="145">
        <f t="shared" ref="B79:B142" si="8">WEEKDAY(A79,1)</f>
        <v>4</v>
      </c>
      <c r="C79" s="146">
        <f>ROW()</f>
        <v>79</v>
      </c>
      <c r="D79" s="177">
        <f t="shared" si="3"/>
        <v>10</v>
      </c>
      <c r="E79" s="123">
        <f t="shared" si="4"/>
        <v>6</v>
      </c>
      <c r="F79" s="124">
        <f t="shared" si="5"/>
        <v>43530</v>
      </c>
      <c r="G79" s="154" t="str">
        <f>IF(ControlTardes!H79&lt;&gt;"",ControlTardes!H79,"")</f>
        <v/>
      </c>
      <c r="H79" s="158">
        <f>ControlTardes!I79</f>
        <v>0</v>
      </c>
      <c r="I79" s="140" t="s">
        <v>23</v>
      </c>
      <c r="J79" s="159">
        <f>ControlTardes!K79</f>
        <v>0</v>
      </c>
      <c r="K79" s="138" t="str">
        <f>ControlTardes!L79</f>
        <v>NO</v>
      </c>
      <c r="L79" s="147" t="str">
        <f>IF(Tabla1[[#This Row],[Tardes]]="SI",1,"")</f>
        <v/>
      </c>
      <c r="M79" s="67"/>
      <c r="N79" s="83"/>
      <c r="O79" s="97"/>
      <c r="P79" s="97"/>
      <c r="Q79" s="97"/>
      <c r="R79" s="97"/>
      <c r="S79" s="182"/>
      <c r="T79" s="182"/>
      <c r="U79" s="182"/>
      <c r="V79" s="182"/>
      <c r="W79" s="182"/>
      <c r="X79" s="182"/>
      <c r="Y79" s="182"/>
      <c r="Z79" s="42">
        <f t="shared" si="6"/>
        <v>0</v>
      </c>
      <c r="AA79" s="42">
        <f t="shared" ref="AA79:AA142" si="9">H79</f>
        <v>0</v>
      </c>
      <c r="AB79" s="42">
        <f t="shared" ref="AB79:AB142" si="10">J79/60</f>
        <v>0</v>
      </c>
    </row>
    <row r="80" spans="1:28" ht="15" customHeight="1" thickTop="1" thickBot="1" x14ac:dyDescent="0.3">
      <c r="A80" s="144">
        <f t="shared" si="7"/>
        <v>43531</v>
      </c>
      <c r="B80" s="145">
        <f t="shared" si="8"/>
        <v>5</v>
      </c>
      <c r="C80" s="146">
        <f>ROW()</f>
        <v>80</v>
      </c>
      <c r="D80" s="177">
        <f t="shared" ref="D80:D143" si="11">WEEKNUM($A80,2)</f>
        <v>10</v>
      </c>
      <c r="E80" s="123">
        <f t="shared" ref="E80:E143" si="12">DAY($A80)</f>
        <v>7</v>
      </c>
      <c r="F80" s="124">
        <f t="shared" ref="F80:F143" si="13">$A80</f>
        <v>43531</v>
      </c>
      <c r="G80" s="154" t="str">
        <f>IF(ControlTardes!H80&lt;&gt;"",ControlTardes!H80,"")</f>
        <v/>
      </c>
      <c r="H80" s="158">
        <f>ControlTardes!I80</f>
        <v>0</v>
      </c>
      <c r="I80" s="140" t="s">
        <v>23</v>
      </c>
      <c r="J80" s="159">
        <f>ControlTardes!K80</f>
        <v>0</v>
      </c>
      <c r="K80" s="138" t="str">
        <f>ControlTardes!L80</f>
        <v>NO</v>
      </c>
      <c r="L80" s="147" t="str">
        <f>IF(Tabla1[[#This Row],[Tardes]]="SI",1,"")</f>
        <v/>
      </c>
      <c r="M80" s="67"/>
      <c r="N80" s="83"/>
      <c r="O80" s="97"/>
      <c r="P80" s="97"/>
      <c r="Q80" s="97"/>
      <c r="R80" s="97"/>
      <c r="S80" s="182"/>
      <c r="T80" s="182"/>
      <c r="U80" s="182"/>
      <c r="V80" s="182"/>
      <c r="W80" s="182"/>
      <c r="X80" s="182"/>
      <c r="Y80" s="182"/>
      <c r="Z80" s="42">
        <f t="shared" ref="Z80:Z143" si="14">AA80+AB80</f>
        <v>0</v>
      </c>
      <c r="AA80" s="42">
        <f t="shared" si="9"/>
        <v>0</v>
      </c>
      <c r="AB80" s="42">
        <f t="shared" si="10"/>
        <v>0</v>
      </c>
    </row>
    <row r="81" spans="1:28" ht="15" customHeight="1" thickTop="1" x14ac:dyDescent="0.25">
      <c r="A81" s="144">
        <f t="shared" ref="A81:A144" si="15">A80+1</f>
        <v>43532</v>
      </c>
      <c r="B81" s="145">
        <f t="shared" si="8"/>
        <v>6</v>
      </c>
      <c r="C81" s="146">
        <f>ROW()</f>
        <v>81</v>
      </c>
      <c r="D81" s="177">
        <f t="shared" si="11"/>
        <v>10</v>
      </c>
      <c r="E81" s="125">
        <f t="shared" si="12"/>
        <v>8</v>
      </c>
      <c r="F81" s="126">
        <f t="shared" si="13"/>
        <v>43532</v>
      </c>
      <c r="G81" s="154" t="str">
        <f>IF(ControlTardes!H81&lt;&gt;"",ControlTardes!H81,"")</f>
        <v/>
      </c>
      <c r="H81" s="160">
        <f>ControlTardes!I81</f>
        <v>0</v>
      </c>
      <c r="I81" s="141" t="s">
        <v>23</v>
      </c>
      <c r="J81" s="161">
        <f>ControlTardes!K81</f>
        <v>0</v>
      </c>
      <c r="K81" s="138" t="str">
        <f>ControlTardes!L81</f>
        <v>NO</v>
      </c>
      <c r="L81" s="147" t="str">
        <f>IF(Tabla1[[#This Row],[Tardes]]="SI",1,"")</f>
        <v/>
      </c>
      <c r="M81" s="67"/>
      <c r="N81" s="83"/>
      <c r="O81" s="97"/>
      <c r="P81" s="97"/>
      <c r="Q81" s="97"/>
      <c r="R81" s="97"/>
      <c r="S81" s="182"/>
      <c r="T81" s="182"/>
      <c r="U81" s="182"/>
      <c r="V81" s="182"/>
      <c r="W81" s="182"/>
      <c r="X81" s="182"/>
      <c r="Y81" s="182"/>
      <c r="Z81" s="42">
        <f t="shared" si="14"/>
        <v>0</v>
      </c>
      <c r="AA81" s="42">
        <f t="shared" si="9"/>
        <v>0</v>
      </c>
      <c r="AB81" s="42">
        <f t="shared" si="10"/>
        <v>0</v>
      </c>
    </row>
    <row r="82" spans="1:28" ht="15" customHeight="1" x14ac:dyDescent="0.25">
      <c r="A82" s="144">
        <f t="shared" si="15"/>
        <v>43533</v>
      </c>
      <c r="B82" s="145">
        <f t="shared" si="8"/>
        <v>7</v>
      </c>
      <c r="C82" s="146">
        <f>ROW()</f>
        <v>82</v>
      </c>
      <c r="D82" s="177">
        <f t="shared" si="11"/>
        <v>10</v>
      </c>
      <c r="E82" s="119">
        <f t="shared" si="12"/>
        <v>9</v>
      </c>
      <c r="F82" s="120">
        <f t="shared" si="13"/>
        <v>43533</v>
      </c>
      <c r="G82" s="154" t="str">
        <f>IF(ControlTardes!H82&lt;&gt;"",ControlTardes!H82,"")</f>
        <v>FESTIVO</v>
      </c>
      <c r="H82" s="162">
        <f>ControlTardes!I82</f>
        <v>0</v>
      </c>
      <c r="I82" s="138" t="s">
        <v>23</v>
      </c>
      <c r="J82" s="155">
        <f>ControlTardes!K82</f>
        <v>0</v>
      </c>
      <c r="K82" s="138" t="str">
        <f>ControlTardes!L82</f>
        <v>NO</v>
      </c>
      <c r="L82" s="147" t="str">
        <f>IF(Tabla1[[#This Row],[Tardes]]="SI",1,"")</f>
        <v/>
      </c>
      <c r="M82" s="67"/>
      <c r="N82" s="99"/>
      <c r="O82" s="97"/>
      <c r="P82" s="97"/>
      <c r="Q82" s="97"/>
      <c r="R82" s="97"/>
      <c r="S82" s="182"/>
      <c r="T82" s="182"/>
      <c r="U82" s="182"/>
      <c r="V82" s="182"/>
      <c r="W82" s="182"/>
      <c r="X82" s="182"/>
      <c r="Y82" s="182"/>
      <c r="Z82" s="42">
        <f t="shared" si="14"/>
        <v>0</v>
      </c>
      <c r="AA82" s="42">
        <f t="shared" si="9"/>
        <v>0</v>
      </c>
      <c r="AB82" s="42">
        <f t="shared" si="10"/>
        <v>0</v>
      </c>
    </row>
    <row r="83" spans="1:28" ht="15" customHeight="1" x14ac:dyDescent="0.25">
      <c r="A83" s="144">
        <f t="shared" si="15"/>
        <v>43534</v>
      </c>
      <c r="B83" s="145">
        <f t="shared" si="8"/>
        <v>1</v>
      </c>
      <c r="C83" s="146">
        <f>ROW()</f>
        <v>83</v>
      </c>
      <c r="D83" s="177">
        <f t="shared" si="11"/>
        <v>10</v>
      </c>
      <c r="E83" s="119">
        <f t="shared" si="12"/>
        <v>10</v>
      </c>
      <c r="F83" s="120">
        <f t="shared" si="13"/>
        <v>43534</v>
      </c>
      <c r="G83" s="154" t="str">
        <f>IF(ControlTardes!H83&lt;&gt;"",ControlTardes!H83,"")</f>
        <v>FESTIVO</v>
      </c>
      <c r="H83" s="162">
        <f>ControlTardes!I83</f>
        <v>0</v>
      </c>
      <c r="I83" s="138" t="s">
        <v>23</v>
      </c>
      <c r="J83" s="155">
        <f>ControlTardes!K83</f>
        <v>0</v>
      </c>
      <c r="K83" s="138" t="str">
        <f>ControlTardes!L83</f>
        <v>NO</v>
      </c>
      <c r="L83" s="147" t="str">
        <f>IF(Tabla1[[#This Row],[Tardes]]="SI",1,"")</f>
        <v/>
      </c>
      <c r="M83" s="67"/>
      <c r="N83" s="83"/>
      <c r="O83" s="97"/>
      <c r="P83" s="97"/>
      <c r="Q83" s="97"/>
      <c r="R83" s="97"/>
      <c r="S83" s="182"/>
      <c r="T83" s="182"/>
      <c r="U83" s="182"/>
      <c r="V83" s="182"/>
      <c r="W83" s="182"/>
      <c r="X83" s="182"/>
      <c r="Y83" s="182"/>
      <c r="Z83" s="42">
        <f t="shared" si="14"/>
        <v>0</v>
      </c>
      <c r="AA83" s="42">
        <f t="shared" si="9"/>
        <v>0</v>
      </c>
      <c r="AB83" s="42">
        <f t="shared" si="10"/>
        <v>0</v>
      </c>
    </row>
    <row r="84" spans="1:28" ht="15" customHeight="1" thickBot="1" x14ac:dyDescent="0.3">
      <c r="A84" s="144">
        <f t="shared" si="15"/>
        <v>43535</v>
      </c>
      <c r="B84" s="145">
        <f t="shared" si="8"/>
        <v>2</v>
      </c>
      <c r="C84" s="146">
        <f>ROW()</f>
        <v>84</v>
      </c>
      <c r="D84" s="177">
        <f t="shared" si="11"/>
        <v>11</v>
      </c>
      <c r="E84" s="121">
        <f t="shared" si="12"/>
        <v>11</v>
      </c>
      <c r="F84" s="122">
        <f t="shared" si="13"/>
        <v>43535</v>
      </c>
      <c r="G84" s="154" t="str">
        <f>IF(ControlTardes!H84&lt;&gt;"",ControlTardes!H84,"")</f>
        <v/>
      </c>
      <c r="H84" s="156">
        <f>ControlTardes!I84</f>
        <v>0</v>
      </c>
      <c r="I84" s="139" t="s">
        <v>23</v>
      </c>
      <c r="J84" s="157">
        <f>ControlTardes!K84</f>
        <v>0</v>
      </c>
      <c r="K84" s="138" t="str">
        <f>ControlTardes!L84</f>
        <v>NO</v>
      </c>
      <c r="L84" s="147" t="str">
        <f>IF(Tabla1[[#This Row],[Tardes]]="SI",1,"")</f>
        <v/>
      </c>
      <c r="M84" s="67"/>
      <c r="N84" s="83"/>
      <c r="O84" s="97"/>
      <c r="P84" s="97"/>
      <c r="Q84" s="97"/>
      <c r="R84" s="97"/>
      <c r="S84" s="182"/>
      <c r="T84" s="182"/>
      <c r="U84" s="182"/>
      <c r="V84" s="182"/>
      <c r="W84" s="182"/>
      <c r="X84" s="182"/>
      <c r="Y84" s="182"/>
      <c r="Z84" s="42">
        <f t="shared" si="14"/>
        <v>0</v>
      </c>
      <c r="AA84" s="42">
        <f t="shared" si="9"/>
        <v>0</v>
      </c>
      <c r="AB84" s="42">
        <f t="shared" si="10"/>
        <v>0</v>
      </c>
    </row>
    <row r="85" spans="1:28" ht="15" customHeight="1" thickTop="1" thickBot="1" x14ac:dyDescent="0.3">
      <c r="A85" s="144">
        <f t="shared" si="15"/>
        <v>43536</v>
      </c>
      <c r="B85" s="145">
        <f t="shared" si="8"/>
        <v>3</v>
      </c>
      <c r="C85" s="146">
        <f>ROW()</f>
        <v>85</v>
      </c>
      <c r="D85" s="177">
        <f t="shared" si="11"/>
        <v>11</v>
      </c>
      <c r="E85" s="123">
        <f t="shared" si="12"/>
        <v>12</v>
      </c>
      <c r="F85" s="124">
        <f t="shared" si="13"/>
        <v>43536</v>
      </c>
      <c r="G85" s="154" t="str">
        <f>IF(ControlTardes!H85&lt;&gt;"",ControlTardes!H85,"")</f>
        <v/>
      </c>
      <c r="H85" s="158">
        <f>ControlTardes!I85</f>
        <v>0</v>
      </c>
      <c r="I85" s="140" t="s">
        <v>23</v>
      </c>
      <c r="J85" s="159">
        <f>ControlTardes!K85</f>
        <v>0</v>
      </c>
      <c r="K85" s="138" t="str">
        <f>ControlTardes!L85</f>
        <v>NO</v>
      </c>
      <c r="L85" s="147" t="str">
        <f>IF(Tabla1[[#This Row],[Tardes]]="SI",1,"")</f>
        <v/>
      </c>
      <c r="M85" s="67"/>
      <c r="N85" s="83"/>
      <c r="O85" s="97"/>
      <c r="P85" s="97"/>
      <c r="Q85" s="97"/>
      <c r="R85" s="97"/>
      <c r="S85" s="182">
        <f>COUNTIF(G85:G91,"")</f>
        <v>5</v>
      </c>
      <c r="T85" s="182">
        <f>S85*7</f>
        <v>35</v>
      </c>
      <c r="U85" s="182">
        <f>$U$11*S85</f>
        <v>42</v>
      </c>
      <c r="V85" s="182">
        <f>U85-INT(U85)</f>
        <v>0</v>
      </c>
      <c r="W85" s="182">
        <f>SUM(Z85:Z91)</f>
        <v>0</v>
      </c>
      <c r="X85" s="182">
        <f>W85-INT(W85)</f>
        <v>0</v>
      </c>
      <c r="Y85" s="182" t="str">
        <f>IF(W85&lt;U85,IF(W85&gt;T85,"SI","NO"),"NO")</f>
        <v>NO</v>
      </c>
      <c r="Z85" s="42">
        <f t="shared" si="14"/>
        <v>0</v>
      </c>
      <c r="AA85" s="42">
        <f t="shared" si="9"/>
        <v>0</v>
      </c>
      <c r="AB85" s="42">
        <f t="shared" si="10"/>
        <v>0</v>
      </c>
    </row>
    <row r="86" spans="1:28" ht="15" customHeight="1" thickTop="1" thickBot="1" x14ac:dyDescent="0.3">
      <c r="A86" s="144">
        <f t="shared" si="15"/>
        <v>43537</v>
      </c>
      <c r="B86" s="145">
        <f t="shared" si="8"/>
        <v>4</v>
      </c>
      <c r="C86" s="146">
        <f>ROW()</f>
        <v>86</v>
      </c>
      <c r="D86" s="177">
        <f t="shared" si="11"/>
        <v>11</v>
      </c>
      <c r="E86" s="123">
        <f t="shared" si="12"/>
        <v>13</v>
      </c>
      <c r="F86" s="124">
        <f t="shared" si="13"/>
        <v>43537</v>
      </c>
      <c r="G86" s="154" t="str">
        <f>IF(ControlTardes!H86&lt;&gt;"",ControlTardes!H86,"")</f>
        <v/>
      </c>
      <c r="H86" s="158">
        <f>ControlTardes!I86</f>
        <v>0</v>
      </c>
      <c r="I86" s="140" t="s">
        <v>23</v>
      </c>
      <c r="J86" s="159">
        <f>ControlTardes!K86</f>
        <v>0</v>
      </c>
      <c r="K86" s="138" t="str">
        <f>ControlTardes!L86</f>
        <v>NO</v>
      </c>
      <c r="L86" s="147" t="str">
        <f>IF(Tabla1[[#This Row],[Tardes]]="SI",1,"")</f>
        <v/>
      </c>
      <c r="M86" s="67"/>
      <c r="N86" s="83"/>
      <c r="O86" s="97"/>
      <c r="P86" s="97"/>
      <c r="Q86" s="97"/>
      <c r="R86" s="97"/>
      <c r="S86" s="182"/>
      <c r="T86" s="182"/>
      <c r="U86" s="182"/>
      <c r="V86" s="182"/>
      <c r="W86" s="182"/>
      <c r="X86" s="182"/>
      <c r="Y86" s="182"/>
      <c r="Z86" s="42">
        <f t="shared" si="14"/>
        <v>0</v>
      </c>
      <c r="AA86" s="42">
        <f t="shared" si="9"/>
        <v>0</v>
      </c>
      <c r="AB86" s="42">
        <f t="shared" si="10"/>
        <v>0</v>
      </c>
    </row>
    <row r="87" spans="1:28" ht="15" customHeight="1" thickTop="1" thickBot="1" x14ac:dyDescent="0.3">
      <c r="A87" s="144">
        <f t="shared" si="15"/>
        <v>43538</v>
      </c>
      <c r="B87" s="145">
        <f t="shared" si="8"/>
        <v>5</v>
      </c>
      <c r="C87" s="146">
        <f>ROW()</f>
        <v>87</v>
      </c>
      <c r="D87" s="177">
        <f t="shared" si="11"/>
        <v>11</v>
      </c>
      <c r="E87" s="123">
        <f t="shared" si="12"/>
        <v>14</v>
      </c>
      <c r="F87" s="124">
        <f t="shared" si="13"/>
        <v>43538</v>
      </c>
      <c r="G87" s="154" t="str">
        <f>IF(ControlTardes!H87&lt;&gt;"",ControlTardes!H87,"")</f>
        <v/>
      </c>
      <c r="H87" s="158">
        <f>ControlTardes!I87</f>
        <v>0</v>
      </c>
      <c r="I87" s="140" t="s">
        <v>23</v>
      </c>
      <c r="J87" s="159">
        <f>ControlTardes!K87</f>
        <v>0</v>
      </c>
      <c r="K87" s="138" t="str">
        <f>ControlTardes!L87</f>
        <v>NO</v>
      </c>
      <c r="L87" s="147" t="str">
        <f>IF(Tabla1[[#This Row],[Tardes]]="SI",1,"")</f>
        <v/>
      </c>
      <c r="M87" s="67"/>
      <c r="N87" s="83"/>
      <c r="O87" s="97"/>
      <c r="P87" s="97"/>
      <c r="Q87" s="97"/>
      <c r="R87" s="97"/>
      <c r="S87" s="182"/>
      <c r="T87" s="182"/>
      <c r="U87" s="182"/>
      <c r="V87" s="182"/>
      <c r="W87" s="182"/>
      <c r="X87" s="182"/>
      <c r="Y87" s="182"/>
      <c r="Z87" s="42">
        <f t="shared" si="14"/>
        <v>0</v>
      </c>
      <c r="AA87" s="42">
        <f t="shared" si="9"/>
        <v>0</v>
      </c>
      <c r="AB87" s="42">
        <f t="shared" si="10"/>
        <v>0</v>
      </c>
    </row>
    <row r="88" spans="1:28" ht="15" customHeight="1" thickTop="1" x14ac:dyDescent="0.25">
      <c r="A88" s="144">
        <f t="shared" si="15"/>
        <v>43539</v>
      </c>
      <c r="B88" s="145">
        <f t="shared" si="8"/>
        <v>6</v>
      </c>
      <c r="C88" s="146">
        <f>ROW()</f>
        <v>88</v>
      </c>
      <c r="D88" s="177">
        <f t="shared" si="11"/>
        <v>11</v>
      </c>
      <c r="E88" s="125">
        <f t="shared" si="12"/>
        <v>15</v>
      </c>
      <c r="F88" s="126">
        <f t="shared" si="13"/>
        <v>43539</v>
      </c>
      <c r="G88" s="154" t="str">
        <f>IF(ControlTardes!H88&lt;&gt;"",ControlTardes!H88,"")</f>
        <v/>
      </c>
      <c r="H88" s="160">
        <f>ControlTardes!I88</f>
        <v>0</v>
      </c>
      <c r="I88" s="141" t="s">
        <v>23</v>
      </c>
      <c r="J88" s="161">
        <f>ControlTardes!K88</f>
        <v>0</v>
      </c>
      <c r="K88" s="138" t="str">
        <f>ControlTardes!L88</f>
        <v>NO</v>
      </c>
      <c r="L88" s="147" t="str">
        <f>IF(Tabla1[[#This Row],[Tardes]]="SI",1,"")</f>
        <v/>
      </c>
      <c r="M88" s="67"/>
      <c r="N88" s="83"/>
      <c r="O88" s="97"/>
      <c r="P88" s="97"/>
      <c r="Q88" s="97"/>
      <c r="R88" s="97"/>
      <c r="S88" s="182"/>
      <c r="T88" s="182"/>
      <c r="U88" s="182"/>
      <c r="V88" s="182"/>
      <c r="W88" s="182"/>
      <c r="X88" s="182"/>
      <c r="Y88" s="182"/>
      <c r="Z88" s="42">
        <f t="shared" si="14"/>
        <v>0</v>
      </c>
      <c r="AA88" s="42">
        <f t="shared" si="9"/>
        <v>0</v>
      </c>
      <c r="AB88" s="42">
        <f t="shared" si="10"/>
        <v>0</v>
      </c>
    </row>
    <row r="89" spans="1:28" ht="15" customHeight="1" x14ac:dyDescent="0.25">
      <c r="A89" s="144">
        <f t="shared" si="15"/>
        <v>43540</v>
      </c>
      <c r="B89" s="145">
        <f t="shared" si="8"/>
        <v>7</v>
      </c>
      <c r="C89" s="146">
        <f>ROW()</f>
        <v>89</v>
      </c>
      <c r="D89" s="177">
        <f t="shared" si="11"/>
        <v>11</v>
      </c>
      <c r="E89" s="119">
        <f t="shared" si="12"/>
        <v>16</v>
      </c>
      <c r="F89" s="120">
        <f t="shared" si="13"/>
        <v>43540</v>
      </c>
      <c r="G89" s="154" t="str">
        <f>IF(ControlTardes!H89&lt;&gt;"",ControlTardes!H89,"")</f>
        <v>FESTIVO</v>
      </c>
      <c r="H89" s="162">
        <f>ControlTardes!I89</f>
        <v>0</v>
      </c>
      <c r="I89" s="138" t="s">
        <v>23</v>
      </c>
      <c r="J89" s="155">
        <f>ControlTardes!K89</f>
        <v>0</v>
      </c>
      <c r="K89" s="138" t="str">
        <f>ControlTardes!L89</f>
        <v>NO</v>
      </c>
      <c r="L89" s="147" t="str">
        <f>IF(Tabla1[[#This Row],[Tardes]]="SI",1,"")</f>
        <v/>
      </c>
      <c r="M89" s="67"/>
      <c r="N89" s="83"/>
      <c r="O89" s="97"/>
      <c r="P89" s="97"/>
      <c r="Q89" s="97"/>
      <c r="R89" s="97"/>
      <c r="S89" s="182"/>
      <c r="T89" s="182"/>
      <c r="U89" s="182"/>
      <c r="V89" s="182"/>
      <c r="W89" s="182"/>
      <c r="X89" s="182"/>
      <c r="Y89" s="182"/>
      <c r="Z89" s="42">
        <f t="shared" si="14"/>
        <v>0</v>
      </c>
      <c r="AA89" s="42">
        <f t="shared" si="9"/>
        <v>0</v>
      </c>
      <c r="AB89" s="42">
        <f t="shared" si="10"/>
        <v>0</v>
      </c>
    </row>
    <row r="90" spans="1:28" ht="15" customHeight="1" x14ac:dyDescent="0.25">
      <c r="A90" s="144">
        <f t="shared" si="15"/>
        <v>43541</v>
      </c>
      <c r="B90" s="145">
        <f t="shared" si="8"/>
        <v>1</v>
      </c>
      <c r="C90" s="146">
        <f>ROW()</f>
        <v>90</v>
      </c>
      <c r="D90" s="177">
        <f t="shared" si="11"/>
        <v>11</v>
      </c>
      <c r="E90" s="119">
        <f t="shared" si="12"/>
        <v>17</v>
      </c>
      <c r="F90" s="120">
        <f t="shared" si="13"/>
        <v>43541</v>
      </c>
      <c r="G90" s="154" t="str">
        <f>IF(ControlTardes!H90&lt;&gt;"",ControlTardes!H90,"")</f>
        <v>FESTIVO</v>
      </c>
      <c r="H90" s="162">
        <f>ControlTardes!I90</f>
        <v>0</v>
      </c>
      <c r="I90" s="138" t="s">
        <v>23</v>
      </c>
      <c r="J90" s="155">
        <f>ControlTardes!K90</f>
        <v>0</v>
      </c>
      <c r="K90" s="138" t="str">
        <f>ControlTardes!L90</f>
        <v>NO</v>
      </c>
      <c r="L90" s="147" t="str">
        <f>IF(Tabla1[[#This Row],[Tardes]]="SI",1,"")</f>
        <v/>
      </c>
      <c r="M90" s="67"/>
      <c r="N90" s="83"/>
      <c r="O90" s="97"/>
      <c r="P90" s="97"/>
      <c r="Q90" s="97"/>
      <c r="R90" s="97"/>
      <c r="S90" s="182"/>
      <c r="T90" s="182"/>
      <c r="U90" s="182"/>
      <c r="V90" s="182"/>
      <c r="W90" s="182"/>
      <c r="X90" s="182"/>
      <c r="Y90" s="182"/>
      <c r="Z90" s="42">
        <f t="shared" si="14"/>
        <v>0</v>
      </c>
      <c r="AA90" s="42">
        <f t="shared" si="9"/>
        <v>0</v>
      </c>
      <c r="AB90" s="42">
        <f t="shared" si="10"/>
        <v>0</v>
      </c>
    </row>
    <row r="91" spans="1:28" ht="15" customHeight="1" thickBot="1" x14ac:dyDescent="0.3">
      <c r="A91" s="144">
        <f t="shared" si="15"/>
        <v>43542</v>
      </c>
      <c r="B91" s="145">
        <f t="shared" si="8"/>
        <v>2</v>
      </c>
      <c r="C91" s="146">
        <f>ROW()</f>
        <v>91</v>
      </c>
      <c r="D91" s="177">
        <f t="shared" si="11"/>
        <v>12</v>
      </c>
      <c r="E91" s="121">
        <f t="shared" si="12"/>
        <v>18</v>
      </c>
      <c r="F91" s="122">
        <f t="shared" si="13"/>
        <v>43542</v>
      </c>
      <c r="G91" s="154" t="str">
        <f>IF(ControlTardes!H91&lt;&gt;"",ControlTardes!H91,"")</f>
        <v/>
      </c>
      <c r="H91" s="156">
        <f>ControlTardes!I91</f>
        <v>0</v>
      </c>
      <c r="I91" s="139" t="s">
        <v>23</v>
      </c>
      <c r="J91" s="157">
        <f>ControlTardes!K91</f>
        <v>0</v>
      </c>
      <c r="K91" s="138" t="str">
        <f>ControlTardes!L91</f>
        <v>NO</v>
      </c>
      <c r="L91" s="147" t="str">
        <f>IF(Tabla1[[#This Row],[Tardes]]="SI",1,"")</f>
        <v/>
      </c>
      <c r="M91" s="67"/>
      <c r="N91" s="83"/>
      <c r="O91" s="97"/>
      <c r="P91" s="97"/>
      <c r="Q91" s="97"/>
      <c r="R91" s="97"/>
      <c r="S91" s="182"/>
      <c r="T91" s="182"/>
      <c r="U91" s="182"/>
      <c r="V91" s="182"/>
      <c r="W91" s="182"/>
      <c r="X91" s="182"/>
      <c r="Y91" s="182"/>
      <c r="Z91" s="42">
        <f t="shared" si="14"/>
        <v>0</v>
      </c>
      <c r="AA91" s="42">
        <f t="shared" si="9"/>
        <v>0</v>
      </c>
      <c r="AB91" s="42">
        <f t="shared" si="10"/>
        <v>0</v>
      </c>
    </row>
    <row r="92" spans="1:28" ht="15" customHeight="1" thickTop="1" thickBot="1" x14ac:dyDescent="0.3">
      <c r="A92" s="144">
        <f t="shared" si="15"/>
        <v>43543</v>
      </c>
      <c r="B92" s="145">
        <f t="shared" si="8"/>
        <v>3</v>
      </c>
      <c r="C92" s="146">
        <f>ROW()</f>
        <v>92</v>
      </c>
      <c r="D92" s="177">
        <f t="shared" si="11"/>
        <v>12</v>
      </c>
      <c r="E92" s="123">
        <f t="shared" si="12"/>
        <v>19</v>
      </c>
      <c r="F92" s="124">
        <f t="shared" si="13"/>
        <v>43543</v>
      </c>
      <c r="G92" s="154" t="str">
        <f>IF(ControlTardes!H92&lt;&gt;"",ControlTardes!H92,"")</f>
        <v/>
      </c>
      <c r="H92" s="158">
        <f>ControlTardes!I92</f>
        <v>0</v>
      </c>
      <c r="I92" s="140" t="s">
        <v>23</v>
      </c>
      <c r="J92" s="159">
        <f>ControlTardes!K92</f>
        <v>0</v>
      </c>
      <c r="K92" s="138" t="str">
        <f>ControlTardes!L92</f>
        <v>NO</v>
      </c>
      <c r="L92" s="147" t="str">
        <f>IF(Tabla1[[#This Row],[Tardes]]="SI",1,"")</f>
        <v/>
      </c>
      <c r="M92" s="67"/>
      <c r="N92" s="83"/>
      <c r="O92" s="97"/>
      <c r="P92" s="97"/>
      <c r="Q92" s="97"/>
      <c r="R92" s="97"/>
      <c r="S92" s="182">
        <f>COUNTIF(G92:G98,"")</f>
        <v>5</v>
      </c>
      <c r="T92" s="182">
        <f>S92*7</f>
        <v>35</v>
      </c>
      <c r="U92" s="182">
        <f>$U$11*S92</f>
        <v>42</v>
      </c>
      <c r="V92" s="182">
        <f>U92-INT(U92)</f>
        <v>0</v>
      </c>
      <c r="W92" s="182">
        <f>SUM(Z92:Z98)</f>
        <v>0</v>
      </c>
      <c r="X92" s="182">
        <f>W92-INT(W92)</f>
        <v>0</v>
      </c>
      <c r="Y92" s="182" t="str">
        <f>IF(W92&lt;U92,IF(W92&gt;T92,"SI","NO"),"NO")</f>
        <v>NO</v>
      </c>
      <c r="Z92" s="42">
        <f t="shared" si="14"/>
        <v>0</v>
      </c>
      <c r="AA92" s="42">
        <f t="shared" si="9"/>
        <v>0</v>
      </c>
      <c r="AB92" s="42">
        <f t="shared" si="10"/>
        <v>0</v>
      </c>
    </row>
    <row r="93" spans="1:28" ht="15" customHeight="1" thickTop="1" thickBot="1" x14ac:dyDescent="0.3">
      <c r="A93" s="144">
        <f t="shared" si="15"/>
        <v>43544</v>
      </c>
      <c r="B93" s="145">
        <f t="shared" si="8"/>
        <v>4</v>
      </c>
      <c r="C93" s="146">
        <f>ROW()</f>
        <v>93</v>
      </c>
      <c r="D93" s="177">
        <f t="shared" si="11"/>
        <v>12</v>
      </c>
      <c r="E93" s="123">
        <f t="shared" si="12"/>
        <v>20</v>
      </c>
      <c r="F93" s="124">
        <f t="shared" si="13"/>
        <v>43544</v>
      </c>
      <c r="G93" s="154" t="str">
        <f>IF(ControlTardes!H93&lt;&gt;"",ControlTardes!H93,"")</f>
        <v/>
      </c>
      <c r="H93" s="158">
        <f>ControlTardes!I93</f>
        <v>0</v>
      </c>
      <c r="I93" s="140" t="s">
        <v>23</v>
      </c>
      <c r="J93" s="159">
        <f>ControlTardes!K93</f>
        <v>0</v>
      </c>
      <c r="K93" s="138" t="str">
        <f>ControlTardes!L93</f>
        <v>NO</v>
      </c>
      <c r="L93" s="147" t="str">
        <f>IF(Tabla1[[#This Row],[Tardes]]="SI",1,"")</f>
        <v/>
      </c>
      <c r="M93" s="67"/>
      <c r="N93" s="83"/>
      <c r="O93" s="97"/>
      <c r="P93" s="97"/>
      <c r="Q93" s="97"/>
      <c r="R93" s="97"/>
      <c r="S93" s="182"/>
      <c r="T93" s="182"/>
      <c r="U93" s="182"/>
      <c r="V93" s="182"/>
      <c r="W93" s="182"/>
      <c r="X93" s="182"/>
      <c r="Y93" s="182"/>
      <c r="Z93" s="42">
        <f t="shared" si="14"/>
        <v>0</v>
      </c>
      <c r="AA93" s="42">
        <f t="shared" si="9"/>
        <v>0</v>
      </c>
      <c r="AB93" s="42">
        <f t="shared" si="10"/>
        <v>0</v>
      </c>
    </row>
    <row r="94" spans="1:28" ht="15" customHeight="1" thickTop="1" thickBot="1" x14ac:dyDescent="0.3">
      <c r="A94" s="144">
        <f t="shared" si="15"/>
        <v>43545</v>
      </c>
      <c r="B94" s="145">
        <f t="shared" si="8"/>
        <v>5</v>
      </c>
      <c r="C94" s="146">
        <f>ROW()</f>
        <v>94</v>
      </c>
      <c r="D94" s="177">
        <f t="shared" si="11"/>
        <v>12</v>
      </c>
      <c r="E94" s="123">
        <f t="shared" si="12"/>
        <v>21</v>
      </c>
      <c r="F94" s="124">
        <f t="shared" si="13"/>
        <v>43545</v>
      </c>
      <c r="G94" s="154" t="str">
        <f>IF(ControlTardes!H94&lt;&gt;"",ControlTardes!H94,"")</f>
        <v/>
      </c>
      <c r="H94" s="158">
        <f>ControlTardes!I94</f>
        <v>0</v>
      </c>
      <c r="I94" s="140" t="s">
        <v>23</v>
      </c>
      <c r="J94" s="159">
        <f>ControlTardes!K94</f>
        <v>0</v>
      </c>
      <c r="K94" s="138" t="str">
        <f>ControlTardes!L94</f>
        <v>NO</v>
      </c>
      <c r="L94" s="147" t="str">
        <f>IF(Tabla1[[#This Row],[Tardes]]="SI",1,"")</f>
        <v/>
      </c>
      <c r="M94" s="67"/>
      <c r="N94" s="83"/>
      <c r="O94" s="97"/>
      <c r="P94" s="97"/>
      <c r="Q94" s="97"/>
      <c r="R94" s="97"/>
      <c r="S94" s="182"/>
      <c r="T94" s="182"/>
      <c r="U94" s="182"/>
      <c r="V94" s="182"/>
      <c r="W94" s="182"/>
      <c r="X94" s="182"/>
      <c r="Y94" s="182"/>
      <c r="Z94" s="42">
        <f t="shared" si="14"/>
        <v>0</v>
      </c>
      <c r="AA94" s="42">
        <f t="shared" si="9"/>
        <v>0</v>
      </c>
      <c r="AB94" s="42">
        <f t="shared" si="10"/>
        <v>0</v>
      </c>
    </row>
    <row r="95" spans="1:28" ht="15" customHeight="1" thickTop="1" x14ac:dyDescent="0.25">
      <c r="A95" s="144">
        <f t="shared" si="15"/>
        <v>43546</v>
      </c>
      <c r="B95" s="145">
        <f t="shared" si="8"/>
        <v>6</v>
      </c>
      <c r="C95" s="146">
        <f>ROW()</f>
        <v>95</v>
      </c>
      <c r="D95" s="177">
        <f t="shared" si="11"/>
        <v>12</v>
      </c>
      <c r="E95" s="125">
        <f t="shared" si="12"/>
        <v>22</v>
      </c>
      <c r="F95" s="126">
        <f t="shared" si="13"/>
        <v>43546</v>
      </c>
      <c r="G95" s="154" t="str">
        <f>IF(ControlTardes!H95&lt;&gt;"",ControlTardes!H95,"")</f>
        <v/>
      </c>
      <c r="H95" s="160">
        <f>ControlTardes!I95</f>
        <v>0</v>
      </c>
      <c r="I95" s="141" t="s">
        <v>23</v>
      </c>
      <c r="J95" s="161">
        <f>ControlTardes!K95</f>
        <v>0</v>
      </c>
      <c r="K95" s="138" t="str">
        <f>ControlTardes!L95</f>
        <v>NO</v>
      </c>
      <c r="L95" s="147" t="str">
        <f>IF(Tabla1[[#This Row],[Tardes]]="SI",1,"")</f>
        <v/>
      </c>
      <c r="M95" s="67"/>
      <c r="N95" s="83"/>
      <c r="O95" s="97"/>
      <c r="P95" s="97"/>
      <c r="Q95" s="97"/>
      <c r="R95" s="97"/>
      <c r="S95" s="182"/>
      <c r="T95" s="182"/>
      <c r="U95" s="182"/>
      <c r="V95" s="182"/>
      <c r="W95" s="182"/>
      <c r="X95" s="182"/>
      <c r="Y95" s="182"/>
      <c r="Z95" s="42">
        <f t="shared" si="14"/>
        <v>0</v>
      </c>
      <c r="AA95" s="42">
        <f t="shared" si="9"/>
        <v>0</v>
      </c>
      <c r="AB95" s="42">
        <f t="shared" si="10"/>
        <v>0</v>
      </c>
    </row>
    <row r="96" spans="1:28" ht="15" customHeight="1" x14ac:dyDescent="0.25">
      <c r="A96" s="144">
        <f t="shared" si="15"/>
        <v>43547</v>
      </c>
      <c r="B96" s="145">
        <f t="shared" si="8"/>
        <v>7</v>
      </c>
      <c r="C96" s="146">
        <f>ROW()</f>
        <v>96</v>
      </c>
      <c r="D96" s="177">
        <f t="shared" si="11"/>
        <v>12</v>
      </c>
      <c r="E96" s="119">
        <f t="shared" si="12"/>
        <v>23</v>
      </c>
      <c r="F96" s="120">
        <f t="shared" si="13"/>
        <v>43547</v>
      </c>
      <c r="G96" s="154" t="str">
        <f>IF(ControlTardes!H96&lt;&gt;"",ControlTardes!H96,"")</f>
        <v>FESTIVO</v>
      </c>
      <c r="H96" s="162">
        <f>ControlTardes!I96</f>
        <v>0</v>
      </c>
      <c r="I96" s="138" t="s">
        <v>23</v>
      </c>
      <c r="J96" s="155">
        <f>ControlTardes!K96</f>
        <v>0</v>
      </c>
      <c r="K96" s="138" t="str">
        <f>ControlTardes!L96</f>
        <v>NO</v>
      </c>
      <c r="L96" s="147" t="str">
        <f>IF(Tabla1[[#This Row],[Tardes]]="SI",1,"")</f>
        <v/>
      </c>
      <c r="M96" s="67"/>
      <c r="N96" s="83"/>
      <c r="O96" s="97"/>
      <c r="P96" s="97"/>
      <c r="Q96" s="97"/>
      <c r="R96" s="97"/>
      <c r="S96" s="182"/>
      <c r="T96" s="182"/>
      <c r="U96" s="182"/>
      <c r="V96" s="182"/>
      <c r="W96" s="182"/>
      <c r="X96" s="182"/>
      <c r="Y96" s="182"/>
      <c r="Z96" s="42">
        <f t="shared" si="14"/>
        <v>0</v>
      </c>
      <c r="AA96" s="42">
        <f t="shared" si="9"/>
        <v>0</v>
      </c>
      <c r="AB96" s="42">
        <f t="shared" si="10"/>
        <v>0</v>
      </c>
    </row>
    <row r="97" spans="1:28" ht="15" customHeight="1" x14ac:dyDescent="0.25">
      <c r="A97" s="144">
        <f t="shared" si="15"/>
        <v>43548</v>
      </c>
      <c r="B97" s="145">
        <f t="shared" si="8"/>
        <v>1</v>
      </c>
      <c r="C97" s="146">
        <f>ROW()</f>
        <v>97</v>
      </c>
      <c r="D97" s="177">
        <f t="shared" si="11"/>
        <v>12</v>
      </c>
      <c r="E97" s="119">
        <f t="shared" si="12"/>
        <v>24</v>
      </c>
      <c r="F97" s="120">
        <f t="shared" si="13"/>
        <v>43548</v>
      </c>
      <c r="G97" s="154" t="str">
        <f>IF(ControlTardes!H97&lt;&gt;"",ControlTardes!H97,"")</f>
        <v>FESTIVO</v>
      </c>
      <c r="H97" s="162">
        <f>ControlTardes!I97</f>
        <v>0</v>
      </c>
      <c r="I97" s="138" t="s">
        <v>23</v>
      </c>
      <c r="J97" s="155">
        <f>ControlTardes!K97</f>
        <v>0</v>
      </c>
      <c r="K97" s="138" t="str">
        <f>ControlTardes!L97</f>
        <v>NO</v>
      </c>
      <c r="L97" s="147" t="str">
        <f>IF(Tabla1[[#This Row],[Tardes]]="SI",1,"")</f>
        <v/>
      </c>
      <c r="M97" s="67"/>
      <c r="N97" s="83"/>
      <c r="O97" s="97"/>
      <c r="P97" s="97"/>
      <c r="Q97" s="97"/>
      <c r="R97" s="97"/>
      <c r="S97" s="182"/>
      <c r="T97" s="182"/>
      <c r="U97" s="182"/>
      <c r="V97" s="182"/>
      <c r="W97" s="182"/>
      <c r="X97" s="182"/>
      <c r="Y97" s="182"/>
      <c r="Z97" s="42">
        <f t="shared" si="14"/>
        <v>0</v>
      </c>
      <c r="AA97" s="42">
        <f t="shared" si="9"/>
        <v>0</v>
      </c>
      <c r="AB97" s="42">
        <f t="shared" si="10"/>
        <v>0</v>
      </c>
    </row>
    <row r="98" spans="1:28" ht="15" customHeight="1" thickBot="1" x14ac:dyDescent="0.3">
      <c r="A98" s="144">
        <f t="shared" si="15"/>
        <v>43549</v>
      </c>
      <c r="B98" s="145">
        <f t="shared" si="8"/>
        <v>2</v>
      </c>
      <c r="C98" s="146">
        <f>ROW()</f>
        <v>98</v>
      </c>
      <c r="D98" s="177">
        <f t="shared" si="11"/>
        <v>13</v>
      </c>
      <c r="E98" s="121">
        <f t="shared" si="12"/>
        <v>25</v>
      </c>
      <c r="F98" s="122">
        <f t="shared" si="13"/>
        <v>43549</v>
      </c>
      <c r="G98" s="154" t="str">
        <f>IF(ControlTardes!H98&lt;&gt;"",ControlTardes!H98,"")</f>
        <v/>
      </c>
      <c r="H98" s="156">
        <f>ControlTardes!I98</f>
        <v>0</v>
      </c>
      <c r="I98" s="139" t="s">
        <v>23</v>
      </c>
      <c r="J98" s="157">
        <f>ControlTardes!K98</f>
        <v>0</v>
      </c>
      <c r="K98" s="138" t="str">
        <f>ControlTardes!L98</f>
        <v>NO</v>
      </c>
      <c r="L98" s="147" t="str">
        <f>IF(Tabla1[[#This Row],[Tardes]]="SI",1,"")</f>
        <v/>
      </c>
      <c r="M98" s="67"/>
      <c r="N98" s="83"/>
      <c r="O98" s="97"/>
      <c r="P98" s="97"/>
      <c r="Q98" s="97"/>
      <c r="R98" s="97"/>
      <c r="S98" s="182"/>
      <c r="T98" s="182"/>
      <c r="U98" s="182"/>
      <c r="V98" s="182"/>
      <c r="W98" s="182"/>
      <c r="X98" s="182"/>
      <c r="Y98" s="182"/>
      <c r="Z98" s="42">
        <f t="shared" si="14"/>
        <v>0</v>
      </c>
      <c r="AA98" s="42">
        <f t="shared" si="9"/>
        <v>0</v>
      </c>
      <c r="AB98" s="42">
        <f t="shared" si="10"/>
        <v>0</v>
      </c>
    </row>
    <row r="99" spans="1:28" ht="15" customHeight="1" thickTop="1" thickBot="1" x14ac:dyDescent="0.3">
      <c r="A99" s="144">
        <f t="shared" si="15"/>
        <v>43550</v>
      </c>
      <c r="B99" s="145">
        <f t="shared" si="8"/>
        <v>3</v>
      </c>
      <c r="C99" s="146">
        <f>ROW()</f>
        <v>99</v>
      </c>
      <c r="D99" s="177">
        <f t="shared" si="11"/>
        <v>13</v>
      </c>
      <c r="E99" s="123">
        <f t="shared" si="12"/>
        <v>26</v>
      </c>
      <c r="F99" s="124">
        <f t="shared" si="13"/>
        <v>43550</v>
      </c>
      <c r="G99" s="154" t="str">
        <f>IF(ControlTardes!H99&lt;&gt;"",ControlTardes!H99,"")</f>
        <v/>
      </c>
      <c r="H99" s="158">
        <f>ControlTardes!I99</f>
        <v>0</v>
      </c>
      <c r="I99" s="140" t="s">
        <v>23</v>
      </c>
      <c r="J99" s="159">
        <f>ControlTardes!K99</f>
        <v>0</v>
      </c>
      <c r="K99" s="138" t="str">
        <f>ControlTardes!L99</f>
        <v>NO</v>
      </c>
      <c r="L99" s="147" t="str">
        <f>IF(Tabla1[[#This Row],[Tardes]]="SI",1,"")</f>
        <v/>
      </c>
      <c r="M99" s="67"/>
      <c r="N99" s="83"/>
      <c r="O99" s="97"/>
      <c r="P99" s="97"/>
      <c r="Q99" s="97"/>
      <c r="R99" s="97"/>
      <c r="S99" s="182">
        <f>COUNTIF(G99:G105,"")</f>
        <v>5</v>
      </c>
      <c r="T99" s="182">
        <f>S99*7</f>
        <v>35</v>
      </c>
      <c r="U99" s="182">
        <f>$U$11*S99</f>
        <v>42</v>
      </c>
      <c r="V99" s="182">
        <f>U99-INT(U99)</f>
        <v>0</v>
      </c>
      <c r="W99" s="182">
        <f>SUM(Z99:Z105)</f>
        <v>0</v>
      </c>
      <c r="X99" s="182">
        <f>W99-INT(W99)</f>
        <v>0</v>
      </c>
      <c r="Y99" s="182" t="str">
        <f>IF(W99&lt;U99,IF(W99&gt;T99,"SI","NO"),"NO")</f>
        <v>NO</v>
      </c>
      <c r="Z99" s="42">
        <f t="shared" si="14"/>
        <v>0</v>
      </c>
      <c r="AA99" s="42">
        <f t="shared" si="9"/>
        <v>0</v>
      </c>
      <c r="AB99" s="42">
        <f t="shared" si="10"/>
        <v>0</v>
      </c>
    </row>
    <row r="100" spans="1:28" ht="15" customHeight="1" thickTop="1" thickBot="1" x14ac:dyDescent="0.3">
      <c r="A100" s="144">
        <f t="shared" si="15"/>
        <v>43551</v>
      </c>
      <c r="B100" s="145">
        <f t="shared" si="8"/>
        <v>4</v>
      </c>
      <c r="C100" s="146">
        <f>ROW()</f>
        <v>100</v>
      </c>
      <c r="D100" s="177">
        <f t="shared" si="11"/>
        <v>13</v>
      </c>
      <c r="E100" s="123">
        <f t="shared" si="12"/>
        <v>27</v>
      </c>
      <c r="F100" s="124">
        <f t="shared" si="13"/>
        <v>43551</v>
      </c>
      <c r="G100" s="154" t="str">
        <f>IF(ControlTardes!H100&lt;&gt;"",ControlTardes!H100,"")</f>
        <v/>
      </c>
      <c r="H100" s="158">
        <f>ControlTardes!I100</f>
        <v>0</v>
      </c>
      <c r="I100" s="140" t="s">
        <v>23</v>
      </c>
      <c r="J100" s="159">
        <f>ControlTardes!K100</f>
        <v>0</v>
      </c>
      <c r="K100" s="138" t="str">
        <f>ControlTardes!L100</f>
        <v>NO</v>
      </c>
      <c r="L100" s="147" t="str">
        <f>IF(Tabla1[[#This Row],[Tardes]]="SI",1,"")</f>
        <v/>
      </c>
      <c r="M100" s="67"/>
      <c r="N100" s="83"/>
      <c r="O100" s="97"/>
      <c r="P100" s="97"/>
      <c r="Q100" s="97"/>
      <c r="R100" s="97"/>
      <c r="S100" s="182"/>
      <c r="T100" s="182"/>
      <c r="U100" s="182"/>
      <c r="V100" s="182"/>
      <c r="W100" s="182"/>
      <c r="X100" s="182"/>
      <c r="Y100" s="182"/>
      <c r="Z100" s="42">
        <f t="shared" si="14"/>
        <v>0</v>
      </c>
      <c r="AA100" s="42">
        <f t="shared" si="9"/>
        <v>0</v>
      </c>
      <c r="AB100" s="42">
        <f t="shared" si="10"/>
        <v>0</v>
      </c>
    </row>
    <row r="101" spans="1:28" ht="15" customHeight="1" thickTop="1" thickBot="1" x14ac:dyDescent="0.3">
      <c r="A101" s="144">
        <f t="shared" si="15"/>
        <v>43552</v>
      </c>
      <c r="B101" s="145">
        <f t="shared" si="8"/>
        <v>5</v>
      </c>
      <c r="C101" s="146">
        <f>ROW()</f>
        <v>101</v>
      </c>
      <c r="D101" s="177">
        <f t="shared" si="11"/>
        <v>13</v>
      </c>
      <c r="E101" s="123">
        <f t="shared" si="12"/>
        <v>28</v>
      </c>
      <c r="F101" s="124">
        <f t="shared" si="13"/>
        <v>43552</v>
      </c>
      <c r="G101" s="154" t="str">
        <f>IF(ControlTardes!H101&lt;&gt;"",ControlTardes!H101,"")</f>
        <v/>
      </c>
      <c r="H101" s="158">
        <f>ControlTardes!I101</f>
        <v>0</v>
      </c>
      <c r="I101" s="140" t="s">
        <v>23</v>
      </c>
      <c r="J101" s="159">
        <f>ControlTardes!K101</f>
        <v>0</v>
      </c>
      <c r="K101" s="138" t="str">
        <f>ControlTardes!L101</f>
        <v>NO</v>
      </c>
      <c r="L101" s="147" t="str">
        <f>IF(Tabla1[[#This Row],[Tardes]]="SI",1,"")</f>
        <v/>
      </c>
      <c r="M101" s="67"/>
      <c r="N101" s="83"/>
      <c r="O101" s="97"/>
      <c r="P101" s="97"/>
      <c r="Q101" s="97"/>
      <c r="R101" s="97"/>
      <c r="S101" s="182"/>
      <c r="T101" s="182"/>
      <c r="U101" s="182"/>
      <c r="V101" s="182"/>
      <c r="W101" s="182"/>
      <c r="X101" s="182"/>
      <c r="Y101" s="182"/>
      <c r="Z101" s="42">
        <f t="shared" si="14"/>
        <v>0</v>
      </c>
      <c r="AA101" s="42">
        <f t="shared" si="9"/>
        <v>0</v>
      </c>
      <c r="AB101" s="42">
        <f t="shared" si="10"/>
        <v>0</v>
      </c>
    </row>
    <row r="102" spans="1:28" ht="15" customHeight="1" thickTop="1" x14ac:dyDescent="0.25">
      <c r="A102" s="144">
        <f t="shared" si="15"/>
        <v>43553</v>
      </c>
      <c r="B102" s="145">
        <f t="shared" si="8"/>
        <v>6</v>
      </c>
      <c r="C102" s="146">
        <f>ROW()</f>
        <v>102</v>
      </c>
      <c r="D102" s="177">
        <f t="shared" si="11"/>
        <v>13</v>
      </c>
      <c r="E102" s="125">
        <f t="shared" si="12"/>
        <v>29</v>
      </c>
      <c r="F102" s="126">
        <f t="shared" si="13"/>
        <v>43553</v>
      </c>
      <c r="G102" s="154" t="str">
        <f>IF(ControlTardes!H102&lt;&gt;"",ControlTardes!H102,"")</f>
        <v/>
      </c>
      <c r="H102" s="160">
        <f>ControlTardes!I102</f>
        <v>0</v>
      </c>
      <c r="I102" s="141" t="s">
        <v>23</v>
      </c>
      <c r="J102" s="161">
        <f>ControlTardes!K102</f>
        <v>0</v>
      </c>
      <c r="K102" s="138" t="str">
        <f>ControlTardes!L102</f>
        <v>NO</v>
      </c>
      <c r="L102" s="147" t="str">
        <f>IF(Tabla1[[#This Row],[Tardes]]="SI",1,"")</f>
        <v/>
      </c>
      <c r="M102" s="67"/>
      <c r="N102" s="83"/>
      <c r="O102" s="97"/>
      <c r="P102" s="97"/>
      <c r="Q102" s="97"/>
      <c r="R102" s="97"/>
      <c r="S102" s="182"/>
      <c r="T102" s="182"/>
      <c r="U102" s="182"/>
      <c r="V102" s="182"/>
      <c r="W102" s="182"/>
      <c r="X102" s="182"/>
      <c r="Y102" s="182"/>
      <c r="Z102" s="42">
        <f t="shared" si="14"/>
        <v>0</v>
      </c>
      <c r="AA102" s="42">
        <f t="shared" si="9"/>
        <v>0</v>
      </c>
      <c r="AB102" s="42">
        <f t="shared" si="10"/>
        <v>0</v>
      </c>
    </row>
    <row r="103" spans="1:28" ht="15" customHeight="1" x14ac:dyDescent="0.25">
      <c r="A103" s="144">
        <f t="shared" si="15"/>
        <v>43554</v>
      </c>
      <c r="B103" s="145">
        <f t="shared" si="8"/>
        <v>7</v>
      </c>
      <c r="C103" s="146">
        <f>ROW()</f>
        <v>103</v>
      </c>
      <c r="D103" s="177">
        <f t="shared" si="11"/>
        <v>13</v>
      </c>
      <c r="E103" s="119">
        <f t="shared" si="12"/>
        <v>30</v>
      </c>
      <c r="F103" s="120">
        <f t="shared" si="13"/>
        <v>43554</v>
      </c>
      <c r="G103" s="154" t="str">
        <f>IF(ControlTardes!H103&lt;&gt;"",ControlTardes!H103,"")</f>
        <v>FESTIVO</v>
      </c>
      <c r="H103" s="162">
        <f>ControlTardes!I103</f>
        <v>0</v>
      </c>
      <c r="I103" s="138" t="s">
        <v>23</v>
      </c>
      <c r="J103" s="155">
        <f>ControlTardes!K103</f>
        <v>0</v>
      </c>
      <c r="K103" s="138" t="str">
        <f>ControlTardes!L103</f>
        <v>NO</v>
      </c>
      <c r="L103" s="147" t="str">
        <f>IF(Tabla1[[#This Row],[Tardes]]="SI",1,"")</f>
        <v/>
      </c>
      <c r="M103" s="67"/>
      <c r="N103" s="83"/>
      <c r="O103" s="97"/>
      <c r="P103" s="97"/>
      <c r="Q103" s="97"/>
      <c r="R103" s="97"/>
      <c r="S103" s="182"/>
      <c r="T103" s="182"/>
      <c r="U103" s="182"/>
      <c r="V103" s="182"/>
      <c r="W103" s="182"/>
      <c r="X103" s="182"/>
      <c r="Y103" s="182"/>
      <c r="Z103" s="42">
        <f t="shared" si="14"/>
        <v>0</v>
      </c>
      <c r="AA103" s="42">
        <f t="shared" si="9"/>
        <v>0</v>
      </c>
      <c r="AB103" s="42">
        <f t="shared" si="10"/>
        <v>0</v>
      </c>
    </row>
    <row r="104" spans="1:28" ht="15" customHeight="1" x14ac:dyDescent="0.25">
      <c r="A104" s="144">
        <f t="shared" si="15"/>
        <v>43555</v>
      </c>
      <c r="B104" s="145">
        <f t="shared" si="8"/>
        <v>1</v>
      </c>
      <c r="C104" s="146">
        <f>ROW()</f>
        <v>104</v>
      </c>
      <c r="D104" s="177">
        <f t="shared" si="11"/>
        <v>13</v>
      </c>
      <c r="E104" s="119">
        <f t="shared" si="12"/>
        <v>31</v>
      </c>
      <c r="F104" s="120">
        <f t="shared" si="13"/>
        <v>43555</v>
      </c>
      <c r="G104" s="154" t="str">
        <f>IF(ControlTardes!H104&lt;&gt;"",ControlTardes!H104,"")</f>
        <v>FESTIVO</v>
      </c>
      <c r="H104" s="162">
        <f>ControlTardes!I104</f>
        <v>0</v>
      </c>
      <c r="I104" s="138" t="s">
        <v>23</v>
      </c>
      <c r="J104" s="155">
        <f>ControlTardes!K104</f>
        <v>0</v>
      </c>
      <c r="K104" s="138" t="str">
        <f>ControlTardes!L104</f>
        <v>NO</v>
      </c>
      <c r="L104" s="147" t="str">
        <f>IF(Tabla1[[#This Row],[Tardes]]="SI",1,"")</f>
        <v/>
      </c>
      <c r="M104" s="67"/>
      <c r="N104" s="83"/>
      <c r="O104" s="97"/>
      <c r="P104" s="97"/>
      <c r="Q104" s="97"/>
      <c r="R104" s="97"/>
      <c r="S104" s="182"/>
      <c r="T104" s="182"/>
      <c r="U104" s="182"/>
      <c r="V104" s="182"/>
      <c r="W104" s="182"/>
      <c r="X104" s="182"/>
      <c r="Y104" s="182"/>
      <c r="Z104" s="42">
        <f t="shared" si="14"/>
        <v>0</v>
      </c>
      <c r="AA104" s="42">
        <f t="shared" si="9"/>
        <v>0</v>
      </c>
      <c r="AB104" s="42">
        <f t="shared" si="10"/>
        <v>0</v>
      </c>
    </row>
    <row r="105" spans="1:28" ht="15" customHeight="1" thickBot="1" x14ac:dyDescent="0.3">
      <c r="A105" s="144">
        <f t="shared" si="15"/>
        <v>43556</v>
      </c>
      <c r="B105" s="145">
        <f t="shared" si="8"/>
        <v>2</v>
      </c>
      <c r="C105" s="146">
        <f>ROW()</f>
        <v>105</v>
      </c>
      <c r="D105" s="177">
        <f t="shared" si="11"/>
        <v>14</v>
      </c>
      <c r="E105" s="121">
        <f t="shared" si="12"/>
        <v>1</v>
      </c>
      <c r="F105" s="122">
        <f t="shared" si="13"/>
        <v>43556</v>
      </c>
      <c r="G105" s="154" t="str">
        <f>IF(ControlTardes!H105&lt;&gt;"",ControlTardes!H105,"")</f>
        <v/>
      </c>
      <c r="H105" s="156">
        <f>ControlTardes!I105</f>
        <v>0</v>
      </c>
      <c r="I105" s="139" t="s">
        <v>23</v>
      </c>
      <c r="J105" s="157">
        <f>ControlTardes!K105</f>
        <v>0</v>
      </c>
      <c r="K105" s="138" t="str">
        <f>ControlTardes!L105</f>
        <v>NO</v>
      </c>
      <c r="L105" s="147" t="str">
        <f>IF(Tabla1[[#This Row],[Tardes]]="SI",1,"")</f>
        <v/>
      </c>
      <c r="M105" s="67"/>
      <c r="N105" s="83"/>
      <c r="O105" s="97"/>
      <c r="P105" s="97"/>
      <c r="Q105" s="97"/>
      <c r="R105" s="97"/>
      <c r="S105" s="182"/>
      <c r="T105" s="182"/>
      <c r="U105" s="182"/>
      <c r="V105" s="182"/>
      <c r="W105" s="182"/>
      <c r="X105" s="182"/>
      <c r="Y105" s="182"/>
      <c r="Z105" s="42">
        <f t="shared" si="14"/>
        <v>0</v>
      </c>
      <c r="AA105" s="42">
        <f t="shared" si="9"/>
        <v>0</v>
      </c>
      <c r="AB105" s="42">
        <f t="shared" si="10"/>
        <v>0</v>
      </c>
    </row>
    <row r="106" spans="1:28" ht="15" customHeight="1" thickTop="1" thickBot="1" x14ac:dyDescent="0.3">
      <c r="A106" s="144">
        <f t="shared" si="15"/>
        <v>43557</v>
      </c>
      <c r="B106" s="145">
        <f t="shared" si="8"/>
        <v>3</v>
      </c>
      <c r="C106" s="146">
        <f>ROW()</f>
        <v>106</v>
      </c>
      <c r="D106" s="177">
        <f t="shared" si="11"/>
        <v>14</v>
      </c>
      <c r="E106" s="123">
        <f t="shared" si="12"/>
        <v>2</v>
      </c>
      <c r="F106" s="124">
        <f t="shared" si="13"/>
        <v>43557</v>
      </c>
      <c r="G106" s="154" t="str">
        <f>IF(ControlTardes!H106&lt;&gt;"",ControlTardes!H106,"")</f>
        <v/>
      </c>
      <c r="H106" s="158">
        <f>ControlTardes!I106</f>
        <v>0</v>
      </c>
      <c r="I106" s="140" t="s">
        <v>23</v>
      </c>
      <c r="J106" s="159">
        <f>ControlTardes!K106</f>
        <v>0</v>
      </c>
      <c r="K106" s="138" t="str">
        <f>ControlTardes!L106</f>
        <v>NO</v>
      </c>
      <c r="L106" s="147" t="str">
        <f>IF(Tabla1[[#This Row],[Tardes]]="SI",1,"")</f>
        <v/>
      </c>
      <c r="M106" s="67"/>
      <c r="N106" s="83"/>
      <c r="O106" s="97"/>
      <c r="P106" s="97"/>
      <c r="Q106" s="97"/>
      <c r="R106" s="97"/>
      <c r="S106" s="182">
        <f>COUNTIF(G106:G112,"")</f>
        <v>5</v>
      </c>
      <c r="T106" s="182">
        <f>S106*7</f>
        <v>35</v>
      </c>
      <c r="U106" s="182">
        <f>$U$11*S106</f>
        <v>42</v>
      </c>
      <c r="V106" s="182">
        <f>U106-INT(U106)</f>
        <v>0</v>
      </c>
      <c r="W106" s="182">
        <f>SUM(Z106:Z112)</f>
        <v>0</v>
      </c>
      <c r="X106" s="182">
        <f>W106-INT(W106)</f>
        <v>0</v>
      </c>
      <c r="Y106" s="182" t="str">
        <f>IF(W106&lt;U106,IF(W106&gt;T106,"SI","NO"),"NO")</f>
        <v>NO</v>
      </c>
      <c r="Z106" s="42">
        <f t="shared" si="14"/>
        <v>0</v>
      </c>
      <c r="AA106" s="42">
        <f t="shared" si="9"/>
        <v>0</v>
      </c>
      <c r="AB106" s="42">
        <f t="shared" si="10"/>
        <v>0</v>
      </c>
    </row>
    <row r="107" spans="1:28" ht="15" customHeight="1" thickTop="1" thickBot="1" x14ac:dyDescent="0.3">
      <c r="A107" s="144">
        <f t="shared" si="15"/>
        <v>43558</v>
      </c>
      <c r="B107" s="145">
        <f t="shared" si="8"/>
        <v>4</v>
      </c>
      <c r="C107" s="146">
        <f>ROW()</f>
        <v>107</v>
      </c>
      <c r="D107" s="177">
        <f t="shared" si="11"/>
        <v>14</v>
      </c>
      <c r="E107" s="123">
        <f t="shared" si="12"/>
        <v>3</v>
      </c>
      <c r="F107" s="124">
        <f t="shared" si="13"/>
        <v>43558</v>
      </c>
      <c r="G107" s="154" t="str">
        <f>IF(ControlTardes!H107&lt;&gt;"",ControlTardes!H107,"")</f>
        <v/>
      </c>
      <c r="H107" s="158">
        <f>ControlTardes!I107</f>
        <v>0</v>
      </c>
      <c r="I107" s="140" t="s">
        <v>23</v>
      </c>
      <c r="J107" s="159">
        <f>ControlTardes!K107</f>
        <v>0</v>
      </c>
      <c r="K107" s="138" t="str">
        <f>ControlTardes!L107</f>
        <v>NO</v>
      </c>
      <c r="L107" s="147" t="str">
        <f>IF(Tabla1[[#This Row],[Tardes]]="SI",1,"")</f>
        <v/>
      </c>
      <c r="M107" s="67"/>
      <c r="N107" s="83"/>
      <c r="O107" s="97"/>
      <c r="P107" s="97"/>
      <c r="Q107" s="97"/>
      <c r="R107" s="97"/>
      <c r="S107" s="182"/>
      <c r="T107" s="182"/>
      <c r="U107" s="182"/>
      <c r="V107" s="182"/>
      <c r="W107" s="182"/>
      <c r="X107" s="182"/>
      <c r="Y107" s="182"/>
      <c r="Z107" s="42">
        <f t="shared" si="14"/>
        <v>0</v>
      </c>
      <c r="AA107" s="42">
        <f t="shared" si="9"/>
        <v>0</v>
      </c>
      <c r="AB107" s="42">
        <f t="shared" si="10"/>
        <v>0</v>
      </c>
    </row>
    <row r="108" spans="1:28" ht="15" customHeight="1" thickTop="1" thickBot="1" x14ac:dyDescent="0.3">
      <c r="A108" s="144">
        <f t="shared" si="15"/>
        <v>43559</v>
      </c>
      <c r="B108" s="145">
        <f t="shared" si="8"/>
        <v>5</v>
      </c>
      <c r="C108" s="146">
        <f>ROW()</f>
        <v>108</v>
      </c>
      <c r="D108" s="177">
        <f t="shared" si="11"/>
        <v>14</v>
      </c>
      <c r="E108" s="123">
        <f t="shared" si="12"/>
        <v>4</v>
      </c>
      <c r="F108" s="124">
        <f t="shared" si="13"/>
        <v>43559</v>
      </c>
      <c r="G108" s="154" t="str">
        <f>IF(ControlTardes!H108&lt;&gt;"",ControlTardes!H108,"")</f>
        <v/>
      </c>
      <c r="H108" s="158">
        <f>ControlTardes!I108</f>
        <v>0</v>
      </c>
      <c r="I108" s="140" t="s">
        <v>23</v>
      </c>
      <c r="J108" s="159">
        <f>ControlTardes!K108</f>
        <v>0</v>
      </c>
      <c r="K108" s="138" t="str">
        <f>ControlTardes!L108</f>
        <v>NO</v>
      </c>
      <c r="L108" s="147" t="str">
        <f>IF(Tabla1[[#This Row],[Tardes]]="SI",1,"")</f>
        <v/>
      </c>
      <c r="M108" s="67"/>
      <c r="N108" s="83"/>
      <c r="O108" s="97"/>
      <c r="P108" s="97"/>
      <c r="Q108" s="97"/>
      <c r="R108" s="97"/>
      <c r="S108" s="182"/>
      <c r="T108" s="182"/>
      <c r="U108" s="182"/>
      <c r="V108" s="182"/>
      <c r="W108" s="182"/>
      <c r="X108" s="182"/>
      <c r="Y108" s="182"/>
      <c r="Z108" s="42">
        <f t="shared" si="14"/>
        <v>0</v>
      </c>
      <c r="AA108" s="42">
        <f t="shared" si="9"/>
        <v>0</v>
      </c>
      <c r="AB108" s="42">
        <f t="shared" si="10"/>
        <v>0</v>
      </c>
    </row>
    <row r="109" spans="1:28" ht="15" customHeight="1" thickTop="1" x14ac:dyDescent="0.25">
      <c r="A109" s="144">
        <f t="shared" si="15"/>
        <v>43560</v>
      </c>
      <c r="B109" s="145">
        <f t="shared" si="8"/>
        <v>6</v>
      </c>
      <c r="C109" s="146">
        <f>ROW()</f>
        <v>109</v>
      </c>
      <c r="D109" s="177">
        <f t="shared" si="11"/>
        <v>14</v>
      </c>
      <c r="E109" s="125">
        <f t="shared" si="12"/>
        <v>5</v>
      </c>
      <c r="F109" s="126">
        <f t="shared" si="13"/>
        <v>43560</v>
      </c>
      <c r="G109" s="154" t="str">
        <f>IF(ControlTardes!H109&lt;&gt;"",ControlTardes!H109,"")</f>
        <v/>
      </c>
      <c r="H109" s="160">
        <f>ControlTardes!I109</f>
        <v>0</v>
      </c>
      <c r="I109" s="141" t="s">
        <v>23</v>
      </c>
      <c r="J109" s="161">
        <f>ControlTardes!K109</f>
        <v>0</v>
      </c>
      <c r="K109" s="138" t="str">
        <f>ControlTardes!L109</f>
        <v>NO</v>
      </c>
      <c r="L109" s="147" t="str">
        <f>IF(Tabla1[[#This Row],[Tardes]]="SI",1,"")</f>
        <v/>
      </c>
      <c r="M109" s="67"/>
      <c r="N109" s="83"/>
      <c r="O109" s="97"/>
      <c r="P109" s="97"/>
      <c r="Q109" s="97"/>
      <c r="R109" s="97"/>
      <c r="S109" s="182"/>
      <c r="T109" s="182"/>
      <c r="U109" s="182"/>
      <c r="V109" s="182"/>
      <c r="W109" s="182"/>
      <c r="X109" s="182"/>
      <c r="Y109" s="182"/>
      <c r="Z109" s="42">
        <f t="shared" si="14"/>
        <v>0</v>
      </c>
      <c r="AA109" s="42">
        <f t="shared" si="9"/>
        <v>0</v>
      </c>
      <c r="AB109" s="42">
        <f t="shared" si="10"/>
        <v>0</v>
      </c>
    </row>
    <row r="110" spans="1:28" ht="15" customHeight="1" x14ac:dyDescent="0.25">
      <c r="A110" s="144">
        <f t="shared" si="15"/>
        <v>43561</v>
      </c>
      <c r="B110" s="145">
        <f t="shared" si="8"/>
        <v>7</v>
      </c>
      <c r="C110" s="146">
        <f>ROW()</f>
        <v>110</v>
      </c>
      <c r="D110" s="177">
        <f t="shared" si="11"/>
        <v>14</v>
      </c>
      <c r="E110" s="119">
        <f t="shared" si="12"/>
        <v>6</v>
      </c>
      <c r="F110" s="120">
        <f t="shared" si="13"/>
        <v>43561</v>
      </c>
      <c r="G110" s="154" t="str">
        <f>IF(ControlTardes!H110&lt;&gt;"",ControlTardes!H110,"")</f>
        <v>FESTIVO</v>
      </c>
      <c r="H110" s="162">
        <f>ControlTardes!I110</f>
        <v>0</v>
      </c>
      <c r="I110" s="138" t="s">
        <v>23</v>
      </c>
      <c r="J110" s="155">
        <f>ControlTardes!K110</f>
        <v>0</v>
      </c>
      <c r="K110" s="138" t="str">
        <f>ControlTardes!L110</f>
        <v>NO</v>
      </c>
      <c r="L110" s="147" t="str">
        <f>IF(Tabla1[[#This Row],[Tardes]]="SI",1,"")</f>
        <v/>
      </c>
      <c r="M110" s="67"/>
      <c r="N110" s="83"/>
      <c r="O110" s="97"/>
      <c r="P110" s="97"/>
      <c r="Q110" s="97"/>
      <c r="R110" s="97"/>
      <c r="S110" s="182"/>
      <c r="T110" s="182"/>
      <c r="U110" s="182"/>
      <c r="V110" s="182"/>
      <c r="W110" s="182"/>
      <c r="X110" s="182"/>
      <c r="Y110" s="182"/>
      <c r="Z110" s="42">
        <f t="shared" si="14"/>
        <v>0</v>
      </c>
      <c r="AA110" s="42">
        <f t="shared" si="9"/>
        <v>0</v>
      </c>
      <c r="AB110" s="42">
        <f t="shared" si="10"/>
        <v>0</v>
      </c>
    </row>
    <row r="111" spans="1:28" ht="15" customHeight="1" x14ac:dyDescent="0.25">
      <c r="A111" s="144">
        <f t="shared" si="15"/>
        <v>43562</v>
      </c>
      <c r="B111" s="145">
        <f t="shared" si="8"/>
        <v>1</v>
      </c>
      <c r="C111" s="146">
        <f>ROW()</f>
        <v>111</v>
      </c>
      <c r="D111" s="177">
        <f t="shared" si="11"/>
        <v>14</v>
      </c>
      <c r="E111" s="119">
        <f t="shared" si="12"/>
        <v>7</v>
      </c>
      <c r="F111" s="120">
        <f t="shared" si="13"/>
        <v>43562</v>
      </c>
      <c r="G111" s="154" t="str">
        <f>IF(ControlTardes!H111&lt;&gt;"",ControlTardes!H111,"")</f>
        <v>FESTIVO</v>
      </c>
      <c r="H111" s="162">
        <f>ControlTardes!I111</f>
        <v>0</v>
      </c>
      <c r="I111" s="138" t="s">
        <v>23</v>
      </c>
      <c r="J111" s="155">
        <f>ControlTardes!K111</f>
        <v>0</v>
      </c>
      <c r="K111" s="138" t="str">
        <f>ControlTardes!L111</f>
        <v>NO</v>
      </c>
      <c r="L111" s="147" t="str">
        <f>IF(Tabla1[[#This Row],[Tardes]]="SI",1,"")</f>
        <v/>
      </c>
      <c r="M111" s="67"/>
      <c r="N111" s="83"/>
      <c r="O111" s="97"/>
      <c r="P111" s="97"/>
      <c r="Q111" s="97"/>
      <c r="R111" s="97"/>
      <c r="S111" s="182"/>
      <c r="T111" s="182"/>
      <c r="U111" s="182"/>
      <c r="V111" s="182"/>
      <c r="W111" s="182"/>
      <c r="X111" s="182"/>
      <c r="Y111" s="182"/>
      <c r="Z111" s="42">
        <f t="shared" si="14"/>
        <v>0</v>
      </c>
      <c r="AA111" s="42">
        <f t="shared" si="9"/>
        <v>0</v>
      </c>
      <c r="AB111" s="42">
        <f t="shared" si="10"/>
        <v>0</v>
      </c>
    </row>
    <row r="112" spans="1:28" ht="15" customHeight="1" thickBot="1" x14ac:dyDescent="0.3">
      <c r="A112" s="144">
        <f t="shared" si="15"/>
        <v>43563</v>
      </c>
      <c r="B112" s="145">
        <f t="shared" si="8"/>
        <v>2</v>
      </c>
      <c r="C112" s="146">
        <f>ROW()</f>
        <v>112</v>
      </c>
      <c r="D112" s="177">
        <f t="shared" si="11"/>
        <v>15</v>
      </c>
      <c r="E112" s="121">
        <f t="shared" si="12"/>
        <v>8</v>
      </c>
      <c r="F112" s="122">
        <f t="shared" si="13"/>
        <v>43563</v>
      </c>
      <c r="G112" s="154" t="str">
        <f>IF(ControlTardes!H112&lt;&gt;"",ControlTardes!H112,"")</f>
        <v/>
      </c>
      <c r="H112" s="156">
        <f>ControlTardes!I112</f>
        <v>0</v>
      </c>
      <c r="I112" s="139" t="s">
        <v>23</v>
      </c>
      <c r="J112" s="157">
        <f>ControlTardes!K112</f>
        <v>0</v>
      </c>
      <c r="K112" s="138" t="str">
        <f>ControlTardes!L112</f>
        <v>NO</v>
      </c>
      <c r="L112" s="147" t="str">
        <f>IF(Tabla1[[#This Row],[Tardes]]="SI",1,"")</f>
        <v/>
      </c>
      <c r="M112" s="67"/>
      <c r="N112" s="83"/>
      <c r="O112" s="97"/>
      <c r="P112" s="97"/>
      <c r="Q112" s="97"/>
      <c r="R112" s="97"/>
      <c r="S112" s="182"/>
      <c r="T112" s="182"/>
      <c r="U112" s="182"/>
      <c r="V112" s="182"/>
      <c r="W112" s="182"/>
      <c r="X112" s="182"/>
      <c r="Y112" s="182"/>
      <c r="Z112" s="42">
        <f t="shared" si="14"/>
        <v>0</v>
      </c>
      <c r="AA112" s="42">
        <f t="shared" si="9"/>
        <v>0</v>
      </c>
      <c r="AB112" s="42">
        <f t="shared" si="10"/>
        <v>0</v>
      </c>
    </row>
    <row r="113" spans="1:28" ht="15" customHeight="1" thickTop="1" thickBot="1" x14ac:dyDescent="0.3">
      <c r="A113" s="144">
        <f t="shared" si="15"/>
        <v>43564</v>
      </c>
      <c r="B113" s="145">
        <f t="shared" si="8"/>
        <v>3</v>
      </c>
      <c r="C113" s="146">
        <f>ROW()</f>
        <v>113</v>
      </c>
      <c r="D113" s="177">
        <f t="shared" si="11"/>
        <v>15</v>
      </c>
      <c r="E113" s="123">
        <f t="shared" si="12"/>
        <v>9</v>
      </c>
      <c r="F113" s="124">
        <f t="shared" si="13"/>
        <v>43564</v>
      </c>
      <c r="G113" s="154" t="str">
        <f>IF(ControlTardes!H113&lt;&gt;"",ControlTardes!H113,"")</f>
        <v/>
      </c>
      <c r="H113" s="158">
        <f>ControlTardes!I113</f>
        <v>0</v>
      </c>
      <c r="I113" s="140" t="s">
        <v>23</v>
      </c>
      <c r="J113" s="159">
        <f>ControlTardes!K113</f>
        <v>0</v>
      </c>
      <c r="K113" s="138" t="str">
        <f>ControlTardes!L113</f>
        <v>NO</v>
      </c>
      <c r="L113" s="147" t="str">
        <f>IF(Tabla1[[#This Row],[Tardes]]="SI",1,"")</f>
        <v/>
      </c>
      <c r="M113" s="67"/>
      <c r="N113" s="83"/>
      <c r="O113" s="97"/>
      <c r="P113" s="97"/>
      <c r="Q113" s="97"/>
      <c r="R113" s="97"/>
      <c r="S113" s="182">
        <f>COUNTIF(G113:G119,"")</f>
        <v>5</v>
      </c>
      <c r="T113" s="182">
        <f>S113*7</f>
        <v>35</v>
      </c>
      <c r="U113" s="182">
        <f>$U$11*S113</f>
        <v>42</v>
      </c>
      <c r="V113" s="182">
        <f>U113-INT(U113)</f>
        <v>0</v>
      </c>
      <c r="W113" s="182">
        <f>SUM(Z113:Z119)</f>
        <v>0</v>
      </c>
      <c r="X113" s="182">
        <f>W113-INT(W113)</f>
        <v>0</v>
      </c>
      <c r="Y113" s="182" t="str">
        <f>IF(W113&lt;U113,IF(W113&gt;T113,"SI","NO"),"NO")</f>
        <v>NO</v>
      </c>
      <c r="Z113" s="42">
        <f t="shared" si="14"/>
        <v>0</v>
      </c>
      <c r="AA113" s="42">
        <f t="shared" si="9"/>
        <v>0</v>
      </c>
      <c r="AB113" s="42">
        <f t="shared" si="10"/>
        <v>0</v>
      </c>
    </row>
    <row r="114" spans="1:28" ht="15" customHeight="1" thickTop="1" thickBot="1" x14ac:dyDescent="0.3">
      <c r="A114" s="144">
        <f t="shared" si="15"/>
        <v>43565</v>
      </c>
      <c r="B114" s="145">
        <f t="shared" si="8"/>
        <v>4</v>
      </c>
      <c r="C114" s="146">
        <f>ROW()</f>
        <v>114</v>
      </c>
      <c r="D114" s="177">
        <f t="shared" si="11"/>
        <v>15</v>
      </c>
      <c r="E114" s="123">
        <f t="shared" si="12"/>
        <v>10</v>
      </c>
      <c r="F114" s="124">
        <f t="shared" si="13"/>
        <v>43565</v>
      </c>
      <c r="G114" s="154" t="str">
        <f>IF(ControlTardes!H114&lt;&gt;"",ControlTardes!H114,"")</f>
        <v/>
      </c>
      <c r="H114" s="158">
        <f>ControlTardes!I114</f>
        <v>0</v>
      </c>
      <c r="I114" s="140" t="s">
        <v>23</v>
      </c>
      <c r="J114" s="159">
        <f>ControlTardes!K114</f>
        <v>0</v>
      </c>
      <c r="K114" s="138" t="str">
        <f>ControlTardes!L114</f>
        <v>NO</v>
      </c>
      <c r="L114" s="147" t="str">
        <f>IF(Tabla1[[#This Row],[Tardes]]="SI",1,"")</f>
        <v/>
      </c>
      <c r="M114" s="67"/>
      <c r="N114" s="83"/>
      <c r="O114" s="97"/>
      <c r="P114" s="97"/>
      <c r="Q114" s="97"/>
      <c r="R114" s="97"/>
      <c r="S114" s="182"/>
      <c r="T114" s="182"/>
      <c r="U114" s="182"/>
      <c r="V114" s="182"/>
      <c r="W114" s="182"/>
      <c r="X114" s="182"/>
      <c r="Y114" s="182"/>
      <c r="Z114" s="42">
        <f t="shared" si="14"/>
        <v>0</v>
      </c>
      <c r="AA114" s="42">
        <f t="shared" si="9"/>
        <v>0</v>
      </c>
      <c r="AB114" s="42">
        <f t="shared" si="10"/>
        <v>0</v>
      </c>
    </row>
    <row r="115" spans="1:28" ht="15" customHeight="1" thickTop="1" thickBot="1" x14ac:dyDescent="0.3">
      <c r="A115" s="144">
        <f t="shared" si="15"/>
        <v>43566</v>
      </c>
      <c r="B115" s="145">
        <f t="shared" si="8"/>
        <v>5</v>
      </c>
      <c r="C115" s="146">
        <f>ROW()</f>
        <v>115</v>
      </c>
      <c r="D115" s="177">
        <f t="shared" si="11"/>
        <v>15</v>
      </c>
      <c r="E115" s="123">
        <f t="shared" si="12"/>
        <v>11</v>
      </c>
      <c r="F115" s="124">
        <f t="shared" si="13"/>
        <v>43566</v>
      </c>
      <c r="G115" s="154" t="str">
        <f>IF(ControlTardes!H115&lt;&gt;"",ControlTardes!H115,"")</f>
        <v/>
      </c>
      <c r="H115" s="158">
        <f>ControlTardes!I115</f>
        <v>0</v>
      </c>
      <c r="I115" s="140" t="s">
        <v>23</v>
      </c>
      <c r="J115" s="159">
        <f>ControlTardes!K115</f>
        <v>0</v>
      </c>
      <c r="K115" s="138" t="str">
        <f>ControlTardes!L115</f>
        <v>NO</v>
      </c>
      <c r="L115" s="147" t="str">
        <f>IF(Tabla1[[#This Row],[Tardes]]="SI",1,"")</f>
        <v/>
      </c>
      <c r="M115" s="67"/>
      <c r="N115" s="83"/>
      <c r="O115" s="97"/>
      <c r="P115" s="97"/>
      <c r="Q115" s="97"/>
      <c r="R115" s="97"/>
      <c r="S115" s="182"/>
      <c r="T115" s="182"/>
      <c r="U115" s="182"/>
      <c r="V115" s="182"/>
      <c r="W115" s="182"/>
      <c r="X115" s="182"/>
      <c r="Y115" s="182"/>
      <c r="Z115" s="42">
        <f t="shared" si="14"/>
        <v>0</v>
      </c>
      <c r="AA115" s="42">
        <f t="shared" si="9"/>
        <v>0</v>
      </c>
      <c r="AB115" s="42">
        <f t="shared" si="10"/>
        <v>0</v>
      </c>
    </row>
    <row r="116" spans="1:28" ht="15" customHeight="1" thickTop="1" x14ac:dyDescent="0.25">
      <c r="A116" s="144">
        <f t="shared" si="15"/>
        <v>43567</v>
      </c>
      <c r="B116" s="145">
        <f t="shared" si="8"/>
        <v>6</v>
      </c>
      <c r="C116" s="146">
        <f>ROW()</f>
        <v>116</v>
      </c>
      <c r="D116" s="177">
        <f t="shared" si="11"/>
        <v>15</v>
      </c>
      <c r="E116" s="125">
        <f t="shared" si="12"/>
        <v>12</v>
      </c>
      <c r="F116" s="126">
        <f t="shared" si="13"/>
        <v>43567</v>
      </c>
      <c r="G116" s="154" t="str">
        <f>IF(ControlTardes!H116&lt;&gt;"",ControlTardes!H116,"")</f>
        <v/>
      </c>
      <c r="H116" s="160">
        <f>ControlTardes!I116</f>
        <v>0</v>
      </c>
      <c r="I116" s="141" t="s">
        <v>23</v>
      </c>
      <c r="J116" s="161">
        <f>ControlTardes!K116</f>
        <v>0</v>
      </c>
      <c r="K116" s="138" t="str">
        <f>ControlTardes!L116</f>
        <v>NO</v>
      </c>
      <c r="L116" s="147" t="str">
        <f>IF(Tabla1[[#This Row],[Tardes]]="SI",1,"")</f>
        <v/>
      </c>
      <c r="M116" s="67"/>
      <c r="N116" s="83"/>
      <c r="O116" s="97"/>
      <c r="P116" s="97"/>
      <c r="Q116" s="97"/>
      <c r="R116" s="97"/>
      <c r="S116" s="182"/>
      <c r="T116" s="182"/>
      <c r="U116" s="182"/>
      <c r="V116" s="182"/>
      <c r="W116" s="182"/>
      <c r="X116" s="182"/>
      <c r="Y116" s="182"/>
      <c r="Z116" s="42">
        <f t="shared" si="14"/>
        <v>0</v>
      </c>
      <c r="AA116" s="42">
        <f t="shared" si="9"/>
        <v>0</v>
      </c>
      <c r="AB116" s="42">
        <f t="shared" si="10"/>
        <v>0</v>
      </c>
    </row>
    <row r="117" spans="1:28" ht="15" customHeight="1" x14ac:dyDescent="0.25">
      <c r="A117" s="144">
        <f t="shared" si="15"/>
        <v>43568</v>
      </c>
      <c r="B117" s="145">
        <f t="shared" si="8"/>
        <v>7</v>
      </c>
      <c r="C117" s="146">
        <f>ROW()</f>
        <v>117</v>
      </c>
      <c r="D117" s="177">
        <f t="shared" si="11"/>
        <v>15</v>
      </c>
      <c r="E117" s="119">
        <f t="shared" si="12"/>
        <v>13</v>
      </c>
      <c r="F117" s="120">
        <f t="shared" si="13"/>
        <v>43568</v>
      </c>
      <c r="G117" s="154" t="str">
        <f>IF(ControlTardes!H117&lt;&gt;"",ControlTardes!H117,"")</f>
        <v>FESTIVO</v>
      </c>
      <c r="H117" s="162">
        <f>ControlTardes!I117</f>
        <v>0</v>
      </c>
      <c r="I117" s="138" t="s">
        <v>23</v>
      </c>
      <c r="J117" s="155">
        <f>ControlTardes!K117</f>
        <v>0</v>
      </c>
      <c r="K117" s="138" t="str">
        <f>ControlTardes!L117</f>
        <v>NO</v>
      </c>
      <c r="L117" s="147" t="str">
        <f>IF(Tabla1[[#This Row],[Tardes]]="SI",1,"")</f>
        <v/>
      </c>
      <c r="M117" s="67"/>
      <c r="N117" s="83"/>
      <c r="O117" s="97"/>
      <c r="P117" s="97"/>
      <c r="Q117" s="97"/>
      <c r="R117" s="97"/>
      <c r="S117" s="182"/>
      <c r="T117" s="182"/>
      <c r="U117" s="182"/>
      <c r="V117" s="182"/>
      <c r="W117" s="182"/>
      <c r="X117" s="182"/>
      <c r="Y117" s="182"/>
      <c r="Z117" s="42">
        <f t="shared" si="14"/>
        <v>0</v>
      </c>
      <c r="AA117" s="42">
        <f t="shared" si="9"/>
        <v>0</v>
      </c>
      <c r="AB117" s="42">
        <f t="shared" si="10"/>
        <v>0</v>
      </c>
    </row>
    <row r="118" spans="1:28" ht="15" customHeight="1" x14ac:dyDescent="0.25">
      <c r="A118" s="144">
        <f t="shared" si="15"/>
        <v>43569</v>
      </c>
      <c r="B118" s="145">
        <f t="shared" si="8"/>
        <v>1</v>
      </c>
      <c r="C118" s="146">
        <f>ROW()</f>
        <v>118</v>
      </c>
      <c r="D118" s="177">
        <f t="shared" si="11"/>
        <v>15</v>
      </c>
      <c r="E118" s="119">
        <f t="shared" si="12"/>
        <v>14</v>
      </c>
      <c r="F118" s="120">
        <f t="shared" si="13"/>
        <v>43569</v>
      </c>
      <c r="G118" s="154" t="str">
        <f>IF(ControlTardes!H118&lt;&gt;"",ControlTardes!H118,"")</f>
        <v>FESTIVO</v>
      </c>
      <c r="H118" s="162">
        <f>ControlTardes!I118</f>
        <v>0</v>
      </c>
      <c r="I118" s="138" t="s">
        <v>23</v>
      </c>
      <c r="J118" s="155">
        <f>ControlTardes!K118</f>
        <v>0</v>
      </c>
      <c r="K118" s="138" t="str">
        <f>ControlTardes!L118</f>
        <v>NO</v>
      </c>
      <c r="L118" s="147" t="str">
        <f>IF(Tabla1[[#This Row],[Tardes]]="SI",1,"")</f>
        <v/>
      </c>
      <c r="M118" s="67"/>
      <c r="N118" s="83"/>
      <c r="O118" s="97"/>
      <c r="P118" s="97"/>
      <c r="Q118" s="97"/>
      <c r="R118" s="97"/>
      <c r="S118" s="182"/>
      <c r="T118" s="182"/>
      <c r="U118" s="182"/>
      <c r="V118" s="182"/>
      <c r="W118" s="182"/>
      <c r="X118" s="182"/>
      <c r="Y118" s="182"/>
      <c r="Z118" s="42">
        <f t="shared" si="14"/>
        <v>0</v>
      </c>
      <c r="AA118" s="42">
        <f t="shared" si="9"/>
        <v>0</v>
      </c>
      <c r="AB118" s="42">
        <f t="shared" si="10"/>
        <v>0</v>
      </c>
    </row>
    <row r="119" spans="1:28" ht="15" customHeight="1" thickBot="1" x14ac:dyDescent="0.3">
      <c r="A119" s="144">
        <f t="shared" si="15"/>
        <v>43570</v>
      </c>
      <c r="B119" s="145">
        <f t="shared" si="8"/>
        <v>2</v>
      </c>
      <c r="C119" s="146">
        <f>ROW()</f>
        <v>119</v>
      </c>
      <c r="D119" s="177">
        <f t="shared" si="11"/>
        <v>16</v>
      </c>
      <c r="E119" s="121">
        <f t="shared" si="12"/>
        <v>15</v>
      </c>
      <c r="F119" s="122">
        <f t="shared" si="13"/>
        <v>43570</v>
      </c>
      <c r="G119" s="154" t="str">
        <f>IF(ControlTardes!H119&lt;&gt;"",ControlTardes!H119,"")</f>
        <v/>
      </c>
      <c r="H119" s="156">
        <f>ControlTardes!I119</f>
        <v>0</v>
      </c>
      <c r="I119" s="139" t="s">
        <v>23</v>
      </c>
      <c r="J119" s="157">
        <f>ControlTardes!K119</f>
        <v>0</v>
      </c>
      <c r="K119" s="138" t="str">
        <f>ControlTardes!L119</f>
        <v>NO</v>
      </c>
      <c r="L119" s="147" t="str">
        <f>IF(Tabla1[[#This Row],[Tardes]]="SI",1,"")</f>
        <v/>
      </c>
      <c r="M119" s="67"/>
      <c r="N119" s="83"/>
      <c r="O119" s="97"/>
      <c r="P119" s="97"/>
      <c r="Q119" s="97"/>
      <c r="R119" s="97"/>
      <c r="S119" s="182"/>
      <c r="T119" s="182"/>
      <c r="U119" s="182"/>
      <c r="V119" s="182"/>
      <c r="W119" s="182"/>
      <c r="X119" s="182"/>
      <c r="Y119" s="182"/>
      <c r="Z119" s="42">
        <f t="shared" si="14"/>
        <v>0</v>
      </c>
      <c r="AA119" s="42">
        <f t="shared" si="9"/>
        <v>0</v>
      </c>
      <c r="AB119" s="42">
        <f t="shared" si="10"/>
        <v>0</v>
      </c>
    </row>
    <row r="120" spans="1:28" ht="15" customHeight="1" thickTop="1" thickBot="1" x14ac:dyDescent="0.3">
      <c r="A120" s="144">
        <f t="shared" si="15"/>
        <v>43571</v>
      </c>
      <c r="B120" s="145">
        <f t="shared" si="8"/>
        <v>3</v>
      </c>
      <c r="C120" s="146">
        <f>ROW()</f>
        <v>120</v>
      </c>
      <c r="D120" s="177">
        <f t="shared" si="11"/>
        <v>16</v>
      </c>
      <c r="E120" s="123">
        <f t="shared" si="12"/>
        <v>16</v>
      </c>
      <c r="F120" s="124">
        <f t="shared" si="13"/>
        <v>43571</v>
      </c>
      <c r="G120" s="154" t="str">
        <f>IF(ControlTardes!H120&lt;&gt;"",ControlTardes!H120,"")</f>
        <v/>
      </c>
      <c r="H120" s="158">
        <f>ControlTardes!I120</f>
        <v>0</v>
      </c>
      <c r="I120" s="140" t="s">
        <v>23</v>
      </c>
      <c r="J120" s="159">
        <f>ControlTardes!K120</f>
        <v>0</v>
      </c>
      <c r="K120" s="138" t="str">
        <f>ControlTardes!L120</f>
        <v>NO</v>
      </c>
      <c r="L120" s="147" t="str">
        <f>IF(Tabla1[[#This Row],[Tardes]]="SI",1,"")</f>
        <v/>
      </c>
      <c r="M120" s="67"/>
      <c r="N120" s="99"/>
      <c r="O120" s="97"/>
      <c r="P120" s="97"/>
      <c r="Q120" s="97"/>
      <c r="R120" s="97"/>
      <c r="S120" s="182">
        <f>COUNTIF(G120:G126,"")</f>
        <v>3</v>
      </c>
      <c r="T120" s="182">
        <f>S120*7</f>
        <v>21</v>
      </c>
      <c r="U120" s="182">
        <f>$U$11*S120</f>
        <v>25.200000000000003</v>
      </c>
      <c r="V120" s="182">
        <f>U120-INT(U120)</f>
        <v>0.20000000000000284</v>
      </c>
      <c r="W120" s="182">
        <f>SUM(Z120:Z126)</f>
        <v>0</v>
      </c>
      <c r="X120" s="182">
        <f>W120-INT(W120)</f>
        <v>0</v>
      </c>
      <c r="Y120" s="182" t="str">
        <f>IF(W120&lt;U120,IF(W120&gt;T120,"SI","NO"),"NO")</f>
        <v>NO</v>
      </c>
      <c r="Z120" s="42">
        <f t="shared" si="14"/>
        <v>0</v>
      </c>
      <c r="AA120" s="42">
        <f t="shared" si="9"/>
        <v>0</v>
      </c>
      <c r="AB120" s="42">
        <f t="shared" si="10"/>
        <v>0</v>
      </c>
    </row>
    <row r="121" spans="1:28" ht="15" customHeight="1" thickTop="1" x14ac:dyDescent="0.25">
      <c r="A121" s="144">
        <f t="shared" si="15"/>
        <v>43572</v>
      </c>
      <c r="B121" s="145">
        <f t="shared" si="8"/>
        <v>4</v>
      </c>
      <c r="C121" s="146">
        <f>ROW()</f>
        <v>121</v>
      </c>
      <c r="D121" s="177">
        <f t="shared" si="11"/>
        <v>16</v>
      </c>
      <c r="E121" s="125">
        <f t="shared" si="12"/>
        <v>17</v>
      </c>
      <c r="F121" s="126">
        <f t="shared" si="13"/>
        <v>43572</v>
      </c>
      <c r="G121" s="154" t="str">
        <f>IF(ControlTardes!H121&lt;&gt;"",ControlTardes!H121,"")</f>
        <v/>
      </c>
      <c r="H121" s="160">
        <f>ControlTardes!I121</f>
        <v>0</v>
      </c>
      <c r="I121" s="141" t="s">
        <v>23</v>
      </c>
      <c r="J121" s="161">
        <f>ControlTardes!K121</f>
        <v>0</v>
      </c>
      <c r="K121" s="138" t="str">
        <f>ControlTardes!L121</f>
        <v>NO</v>
      </c>
      <c r="L121" s="147" t="str">
        <f>IF(Tabla1[[#This Row],[Tardes]]="SI",1,"")</f>
        <v/>
      </c>
      <c r="M121" s="67"/>
      <c r="N121" s="83"/>
      <c r="O121" s="97"/>
      <c r="P121" s="97"/>
      <c r="Q121" s="97"/>
      <c r="R121" s="97"/>
      <c r="S121" s="182"/>
      <c r="T121" s="182"/>
      <c r="U121" s="182"/>
      <c r="V121" s="182"/>
      <c r="W121" s="182"/>
      <c r="X121" s="182"/>
      <c r="Y121" s="182"/>
      <c r="Z121" s="42">
        <f t="shared" si="14"/>
        <v>0</v>
      </c>
      <c r="AA121" s="42">
        <f t="shared" si="9"/>
        <v>0</v>
      </c>
      <c r="AB121" s="42">
        <f t="shared" si="10"/>
        <v>0</v>
      </c>
    </row>
    <row r="122" spans="1:28" ht="15" customHeight="1" x14ac:dyDescent="0.25">
      <c r="A122" s="144">
        <f t="shared" si="15"/>
        <v>43573</v>
      </c>
      <c r="B122" s="145">
        <f t="shared" si="8"/>
        <v>5</v>
      </c>
      <c r="C122" s="146">
        <f>ROW()</f>
        <v>122</v>
      </c>
      <c r="D122" s="177">
        <f t="shared" si="11"/>
        <v>16</v>
      </c>
      <c r="E122" s="119">
        <f t="shared" si="12"/>
        <v>18</v>
      </c>
      <c r="F122" s="120">
        <f t="shared" si="13"/>
        <v>43573</v>
      </c>
      <c r="G122" s="154" t="str">
        <f>IF(ControlTardes!H122&lt;&gt;"",ControlTardes!H122,"")</f>
        <v>FESTIVO</v>
      </c>
      <c r="H122" s="162">
        <f>ControlTardes!I122</f>
        <v>0</v>
      </c>
      <c r="I122" s="138" t="s">
        <v>23</v>
      </c>
      <c r="J122" s="155">
        <f>ControlTardes!K122</f>
        <v>0</v>
      </c>
      <c r="K122" s="138" t="str">
        <f>ControlTardes!L122</f>
        <v>NO</v>
      </c>
      <c r="L122" s="147" t="str">
        <f>IF(Tabla1[[#This Row],[Tardes]]="SI",1,"")</f>
        <v/>
      </c>
      <c r="M122" s="67"/>
      <c r="N122" s="83"/>
      <c r="O122" s="97"/>
      <c r="P122" s="97"/>
      <c r="Q122" s="97"/>
      <c r="R122" s="97"/>
      <c r="S122" s="182"/>
      <c r="T122" s="182"/>
      <c r="U122" s="182"/>
      <c r="V122" s="182"/>
      <c r="W122" s="182"/>
      <c r="X122" s="182"/>
      <c r="Y122" s="182"/>
      <c r="Z122" s="42">
        <f t="shared" si="14"/>
        <v>0</v>
      </c>
      <c r="AA122" s="42">
        <f t="shared" si="9"/>
        <v>0</v>
      </c>
      <c r="AB122" s="42">
        <f t="shared" si="10"/>
        <v>0</v>
      </c>
    </row>
    <row r="123" spans="1:28" ht="15" customHeight="1" x14ac:dyDescent="0.25">
      <c r="A123" s="144">
        <f t="shared" si="15"/>
        <v>43574</v>
      </c>
      <c r="B123" s="145">
        <f t="shared" si="8"/>
        <v>6</v>
      </c>
      <c r="C123" s="146">
        <f>ROW()</f>
        <v>123</v>
      </c>
      <c r="D123" s="177">
        <f t="shared" si="11"/>
        <v>16</v>
      </c>
      <c r="E123" s="119">
        <f t="shared" si="12"/>
        <v>19</v>
      </c>
      <c r="F123" s="120">
        <f t="shared" si="13"/>
        <v>43574</v>
      </c>
      <c r="G123" s="154" t="str">
        <f>IF(ControlTardes!H123&lt;&gt;"",ControlTardes!H123,"")</f>
        <v>FESTIVO</v>
      </c>
      <c r="H123" s="162">
        <f>ControlTardes!I123</f>
        <v>0</v>
      </c>
      <c r="I123" s="138" t="s">
        <v>23</v>
      </c>
      <c r="J123" s="155">
        <f>ControlTardes!K123</f>
        <v>0</v>
      </c>
      <c r="K123" s="138" t="str">
        <f>ControlTardes!L123</f>
        <v>NO</v>
      </c>
      <c r="L123" s="147" t="str">
        <f>IF(Tabla1[[#This Row],[Tardes]]="SI",1,"")</f>
        <v/>
      </c>
      <c r="M123" s="67"/>
      <c r="N123" s="83"/>
      <c r="O123" s="97"/>
      <c r="P123" s="97"/>
      <c r="Q123" s="97"/>
      <c r="R123" s="97"/>
      <c r="S123" s="182"/>
      <c r="T123" s="182"/>
      <c r="U123" s="182"/>
      <c r="V123" s="182"/>
      <c r="W123" s="182"/>
      <c r="X123" s="182"/>
      <c r="Y123" s="182"/>
      <c r="Z123" s="42">
        <f t="shared" si="14"/>
        <v>0</v>
      </c>
      <c r="AA123" s="42">
        <f t="shared" si="9"/>
        <v>0</v>
      </c>
      <c r="AB123" s="42">
        <f t="shared" si="10"/>
        <v>0</v>
      </c>
    </row>
    <row r="124" spans="1:28" ht="15" customHeight="1" x14ac:dyDescent="0.25">
      <c r="A124" s="144">
        <f t="shared" si="15"/>
        <v>43575</v>
      </c>
      <c r="B124" s="145">
        <f t="shared" si="8"/>
        <v>7</v>
      </c>
      <c r="C124" s="146">
        <f>ROW()</f>
        <v>124</v>
      </c>
      <c r="D124" s="177">
        <f t="shared" si="11"/>
        <v>16</v>
      </c>
      <c r="E124" s="119">
        <f t="shared" si="12"/>
        <v>20</v>
      </c>
      <c r="F124" s="120">
        <f t="shared" si="13"/>
        <v>43575</v>
      </c>
      <c r="G124" s="154" t="str">
        <f>IF(ControlTardes!H124&lt;&gt;"",ControlTardes!H124,"")</f>
        <v>FESTIVO</v>
      </c>
      <c r="H124" s="162">
        <f>ControlTardes!I124</f>
        <v>0</v>
      </c>
      <c r="I124" s="138" t="s">
        <v>23</v>
      </c>
      <c r="J124" s="155">
        <f>ControlTardes!K124</f>
        <v>0</v>
      </c>
      <c r="K124" s="138" t="str">
        <f>ControlTardes!L124</f>
        <v>NO</v>
      </c>
      <c r="L124" s="147" t="str">
        <f>IF(Tabla1[[#This Row],[Tardes]]="SI",1,"")</f>
        <v/>
      </c>
      <c r="M124" s="67"/>
      <c r="N124" s="83"/>
      <c r="O124" s="97"/>
      <c r="P124" s="97"/>
      <c r="Q124" s="97"/>
      <c r="R124" s="97"/>
      <c r="S124" s="182"/>
      <c r="T124" s="182"/>
      <c r="U124" s="182"/>
      <c r="V124" s="182"/>
      <c r="W124" s="182"/>
      <c r="X124" s="182"/>
      <c r="Y124" s="182"/>
      <c r="Z124" s="42">
        <f t="shared" si="14"/>
        <v>0</v>
      </c>
      <c r="AA124" s="42">
        <f t="shared" si="9"/>
        <v>0</v>
      </c>
      <c r="AB124" s="42">
        <f t="shared" si="10"/>
        <v>0</v>
      </c>
    </row>
    <row r="125" spans="1:28" ht="15" customHeight="1" x14ac:dyDescent="0.25">
      <c r="A125" s="144">
        <f t="shared" si="15"/>
        <v>43576</v>
      </c>
      <c r="B125" s="145">
        <f t="shared" si="8"/>
        <v>1</v>
      </c>
      <c r="C125" s="146">
        <f>ROW()</f>
        <v>125</v>
      </c>
      <c r="D125" s="177">
        <f t="shared" si="11"/>
        <v>16</v>
      </c>
      <c r="E125" s="119">
        <f t="shared" si="12"/>
        <v>21</v>
      </c>
      <c r="F125" s="120">
        <f t="shared" si="13"/>
        <v>43576</v>
      </c>
      <c r="G125" s="154" t="str">
        <f>IF(ControlTardes!H125&lt;&gt;"",ControlTardes!H125,"")</f>
        <v>FESTIVO</v>
      </c>
      <c r="H125" s="162">
        <f>ControlTardes!I125</f>
        <v>0</v>
      </c>
      <c r="I125" s="138" t="s">
        <v>23</v>
      </c>
      <c r="J125" s="155">
        <f>ControlTardes!K125</f>
        <v>0</v>
      </c>
      <c r="K125" s="138" t="str">
        <f>ControlTardes!L125</f>
        <v>NO</v>
      </c>
      <c r="L125" s="147" t="str">
        <f>IF(Tabla1[[#This Row],[Tardes]]="SI",1,"")</f>
        <v/>
      </c>
      <c r="M125" s="67"/>
      <c r="N125" s="83"/>
      <c r="O125" s="97"/>
      <c r="P125" s="97"/>
      <c r="Q125" s="97"/>
      <c r="R125" s="97"/>
      <c r="S125" s="182"/>
      <c r="T125" s="182"/>
      <c r="U125" s="182"/>
      <c r="V125" s="182"/>
      <c r="W125" s="182"/>
      <c r="X125" s="182"/>
      <c r="Y125" s="182"/>
      <c r="Z125" s="42">
        <f t="shared" si="14"/>
        <v>0</v>
      </c>
      <c r="AA125" s="42">
        <f t="shared" si="9"/>
        <v>0</v>
      </c>
      <c r="AB125" s="42">
        <f t="shared" si="10"/>
        <v>0</v>
      </c>
    </row>
    <row r="126" spans="1:28" ht="15" customHeight="1" thickBot="1" x14ac:dyDescent="0.3">
      <c r="A126" s="144">
        <f t="shared" si="15"/>
        <v>43577</v>
      </c>
      <c r="B126" s="145">
        <f t="shared" si="8"/>
        <v>2</v>
      </c>
      <c r="C126" s="146">
        <f>ROW()</f>
        <v>126</v>
      </c>
      <c r="D126" s="177">
        <f t="shared" si="11"/>
        <v>17</v>
      </c>
      <c r="E126" s="121">
        <f t="shared" si="12"/>
        <v>22</v>
      </c>
      <c r="F126" s="122">
        <f t="shared" si="13"/>
        <v>43577</v>
      </c>
      <c r="G126" s="154" t="str">
        <f>IF(ControlTardes!H126&lt;&gt;"",ControlTardes!H126,"")</f>
        <v/>
      </c>
      <c r="H126" s="156">
        <f>ControlTardes!I126</f>
        <v>0</v>
      </c>
      <c r="I126" s="139" t="s">
        <v>23</v>
      </c>
      <c r="J126" s="157">
        <f>ControlTardes!K126</f>
        <v>0</v>
      </c>
      <c r="K126" s="138" t="str">
        <f>ControlTardes!L126</f>
        <v>NO</v>
      </c>
      <c r="L126" s="147" t="str">
        <f>IF(Tabla1[[#This Row],[Tardes]]="SI",1,"")</f>
        <v/>
      </c>
      <c r="M126" s="67"/>
      <c r="N126" s="83"/>
      <c r="O126" s="97"/>
      <c r="P126" s="97"/>
      <c r="Q126" s="97"/>
      <c r="R126" s="97"/>
      <c r="S126" s="182"/>
      <c r="T126" s="182"/>
      <c r="U126" s="182"/>
      <c r="V126" s="182"/>
      <c r="W126" s="182"/>
      <c r="X126" s="182"/>
      <c r="Y126" s="182"/>
      <c r="Z126" s="42">
        <f t="shared" si="14"/>
        <v>0</v>
      </c>
      <c r="AA126" s="42">
        <f t="shared" si="9"/>
        <v>0</v>
      </c>
      <c r="AB126" s="42">
        <f t="shared" si="10"/>
        <v>0</v>
      </c>
    </row>
    <row r="127" spans="1:28" ht="15" customHeight="1" thickTop="1" thickBot="1" x14ac:dyDescent="0.3">
      <c r="A127" s="144">
        <f t="shared" si="15"/>
        <v>43578</v>
      </c>
      <c r="B127" s="145">
        <f t="shared" si="8"/>
        <v>3</v>
      </c>
      <c r="C127" s="146">
        <f>ROW()</f>
        <v>127</v>
      </c>
      <c r="D127" s="177">
        <f t="shared" si="11"/>
        <v>17</v>
      </c>
      <c r="E127" s="123">
        <f t="shared" si="12"/>
        <v>23</v>
      </c>
      <c r="F127" s="124">
        <f t="shared" si="13"/>
        <v>43578</v>
      </c>
      <c r="G127" s="154" t="str">
        <f>IF(ControlTardes!H127&lt;&gt;"",ControlTardes!H127,"")</f>
        <v/>
      </c>
      <c r="H127" s="158">
        <f>ControlTardes!I127</f>
        <v>0</v>
      </c>
      <c r="I127" s="140" t="s">
        <v>23</v>
      </c>
      <c r="J127" s="159">
        <f>ControlTardes!K127</f>
        <v>0</v>
      </c>
      <c r="K127" s="138" t="str">
        <f>ControlTardes!L127</f>
        <v>NO</v>
      </c>
      <c r="L127" s="147" t="str">
        <f>IF(Tabla1[[#This Row],[Tardes]]="SI",1,"")</f>
        <v/>
      </c>
      <c r="M127" s="67"/>
      <c r="N127" s="83"/>
      <c r="O127" s="97"/>
      <c r="P127" s="97"/>
      <c r="Q127" s="97"/>
      <c r="R127" s="97"/>
      <c r="S127" s="182">
        <f>COUNTIF(G127:G133,"")</f>
        <v>5</v>
      </c>
      <c r="T127" s="182">
        <f>S127*7</f>
        <v>35</v>
      </c>
      <c r="U127" s="182">
        <f>$U$11*S127</f>
        <v>42</v>
      </c>
      <c r="V127" s="182">
        <f>U127-INT(U127)</f>
        <v>0</v>
      </c>
      <c r="W127" s="182">
        <f>SUM(Z127:Z133)</f>
        <v>0</v>
      </c>
      <c r="X127" s="182">
        <f>W127-INT(W127)</f>
        <v>0</v>
      </c>
      <c r="Y127" s="182" t="str">
        <f>IF(W127&lt;U127,IF(W127&gt;T127,"SI","NO"),"NO")</f>
        <v>NO</v>
      </c>
      <c r="Z127" s="42">
        <f t="shared" si="14"/>
        <v>0</v>
      </c>
      <c r="AA127" s="42">
        <f t="shared" si="9"/>
        <v>0</v>
      </c>
      <c r="AB127" s="42">
        <f t="shared" si="10"/>
        <v>0</v>
      </c>
    </row>
    <row r="128" spans="1:28" ht="15" customHeight="1" thickTop="1" thickBot="1" x14ac:dyDescent="0.3">
      <c r="A128" s="144">
        <f t="shared" si="15"/>
        <v>43579</v>
      </c>
      <c r="B128" s="145">
        <f t="shared" si="8"/>
        <v>4</v>
      </c>
      <c r="C128" s="146">
        <f>ROW()</f>
        <v>128</v>
      </c>
      <c r="D128" s="177">
        <f t="shared" si="11"/>
        <v>17</v>
      </c>
      <c r="E128" s="123">
        <f t="shared" si="12"/>
        <v>24</v>
      </c>
      <c r="F128" s="124">
        <f t="shared" si="13"/>
        <v>43579</v>
      </c>
      <c r="G128" s="154" t="str">
        <f>IF(ControlTardes!H128&lt;&gt;"",ControlTardes!H128,"")</f>
        <v/>
      </c>
      <c r="H128" s="158">
        <f>ControlTardes!I128</f>
        <v>0</v>
      </c>
      <c r="I128" s="140" t="s">
        <v>23</v>
      </c>
      <c r="J128" s="159">
        <f>ControlTardes!K128</f>
        <v>0</v>
      </c>
      <c r="K128" s="138" t="str">
        <f>ControlTardes!L128</f>
        <v>NO</v>
      </c>
      <c r="L128" s="147" t="str">
        <f>IF(Tabla1[[#This Row],[Tardes]]="SI",1,"")</f>
        <v/>
      </c>
      <c r="M128" s="67"/>
      <c r="N128" s="83"/>
      <c r="O128" s="97"/>
      <c r="P128" s="97"/>
      <c r="Q128" s="97"/>
      <c r="R128" s="97"/>
      <c r="S128" s="182"/>
      <c r="T128" s="182"/>
      <c r="U128" s="182"/>
      <c r="V128" s="182"/>
      <c r="W128" s="182"/>
      <c r="X128" s="182"/>
      <c r="Y128" s="182"/>
      <c r="Z128" s="42">
        <f t="shared" si="14"/>
        <v>0</v>
      </c>
      <c r="AA128" s="42">
        <f t="shared" si="9"/>
        <v>0</v>
      </c>
      <c r="AB128" s="42">
        <f t="shared" si="10"/>
        <v>0</v>
      </c>
    </row>
    <row r="129" spans="1:28" ht="15" customHeight="1" thickTop="1" thickBot="1" x14ac:dyDescent="0.3">
      <c r="A129" s="144">
        <f t="shared" si="15"/>
        <v>43580</v>
      </c>
      <c r="B129" s="145">
        <f t="shared" si="8"/>
        <v>5</v>
      </c>
      <c r="C129" s="146">
        <f>ROW()</f>
        <v>129</v>
      </c>
      <c r="D129" s="177">
        <f t="shared" si="11"/>
        <v>17</v>
      </c>
      <c r="E129" s="123">
        <f t="shared" si="12"/>
        <v>25</v>
      </c>
      <c r="F129" s="124">
        <f t="shared" si="13"/>
        <v>43580</v>
      </c>
      <c r="G129" s="154" t="str">
        <f>IF(ControlTardes!H129&lt;&gt;"",ControlTardes!H129,"")</f>
        <v/>
      </c>
      <c r="H129" s="158">
        <f>ControlTardes!I129</f>
        <v>0</v>
      </c>
      <c r="I129" s="140" t="s">
        <v>23</v>
      </c>
      <c r="J129" s="159">
        <f>ControlTardes!K129</f>
        <v>0</v>
      </c>
      <c r="K129" s="138" t="str">
        <f>ControlTardes!L129</f>
        <v>NO</v>
      </c>
      <c r="L129" s="147" t="str">
        <f>IF(Tabla1[[#This Row],[Tardes]]="SI",1,"")</f>
        <v/>
      </c>
      <c r="M129" s="67"/>
      <c r="N129" s="83"/>
      <c r="O129" s="97"/>
      <c r="P129" s="97"/>
      <c r="Q129" s="97"/>
      <c r="R129" s="97"/>
      <c r="S129" s="182"/>
      <c r="T129" s="182"/>
      <c r="U129" s="182"/>
      <c r="V129" s="182"/>
      <c r="W129" s="182"/>
      <c r="X129" s="182"/>
      <c r="Y129" s="182"/>
      <c r="Z129" s="42">
        <f t="shared" si="14"/>
        <v>0</v>
      </c>
      <c r="AA129" s="42">
        <f t="shared" si="9"/>
        <v>0</v>
      </c>
      <c r="AB129" s="42">
        <f t="shared" si="10"/>
        <v>0</v>
      </c>
    </row>
    <row r="130" spans="1:28" ht="15" customHeight="1" thickTop="1" x14ac:dyDescent="0.25">
      <c r="A130" s="144">
        <f t="shared" si="15"/>
        <v>43581</v>
      </c>
      <c r="B130" s="145">
        <f t="shared" si="8"/>
        <v>6</v>
      </c>
      <c r="C130" s="146">
        <f>ROW()</f>
        <v>130</v>
      </c>
      <c r="D130" s="177">
        <f t="shared" si="11"/>
        <v>17</v>
      </c>
      <c r="E130" s="125">
        <f t="shared" si="12"/>
        <v>26</v>
      </c>
      <c r="F130" s="126">
        <f t="shared" si="13"/>
        <v>43581</v>
      </c>
      <c r="G130" s="154" t="str">
        <f>IF(ControlTardes!H130&lt;&gt;"",ControlTardes!H130,"")</f>
        <v/>
      </c>
      <c r="H130" s="160">
        <f>ControlTardes!I130</f>
        <v>0</v>
      </c>
      <c r="I130" s="141" t="s">
        <v>23</v>
      </c>
      <c r="J130" s="161">
        <f>ControlTardes!K130</f>
        <v>0</v>
      </c>
      <c r="K130" s="138" t="str">
        <f>ControlTardes!L130</f>
        <v>NO</v>
      </c>
      <c r="L130" s="147" t="str">
        <f>IF(Tabla1[[#This Row],[Tardes]]="SI",1,"")</f>
        <v/>
      </c>
      <c r="M130" s="67"/>
      <c r="N130" s="83"/>
      <c r="O130" s="97"/>
      <c r="P130" s="97"/>
      <c r="Q130" s="97"/>
      <c r="R130" s="97"/>
      <c r="S130" s="182"/>
      <c r="T130" s="182"/>
      <c r="U130" s="182"/>
      <c r="V130" s="182"/>
      <c r="W130" s="182"/>
      <c r="X130" s="182"/>
      <c r="Y130" s="182"/>
      <c r="Z130" s="42">
        <f t="shared" si="14"/>
        <v>0</v>
      </c>
      <c r="AA130" s="42">
        <f t="shared" si="9"/>
        <v>0</v>
      </c>
      <c r="AB130" s="42">
        <f t="shared" si="10"/>
        <v>0</v>
      </c>
    </row>
    <row r="131" spans="1:28" ht="15" customHeight="1" x14ac:dyDescent="0.25">
      <c r="A131" s="144">
        <f t="shared" si="15"/>
        <v>43582</v>
      </c>
      <c r="B131" s="145">
        <f t="shared" si="8"/>
        <v>7</v>
      </c>
      <c r="C131" s="146">
        <f>ROW()</f>
        <v>131</v>
      </c>
      <c r="D131" s="177">
        <f t="shared" si="11"/>
        <v>17</v>
      </c>
      <c r="E131" s="119">
        <f t="shared" si="12"/>
        <v>27</v>
      </c>
      <c r="F131" s="120">
        <f t="shared" si="13"/>
        <v>43582</v>
      </c>
      <c r="G131" s="154" t="str">
        <f>IF(ControlTardes!H131&lt;&gt;"",ControlTardes!H131,"")</f>
        <v>FESTIVO</v>
      </c>
      <c r="H131" s="162">
        <f>ControlTardes!I131</f>
        <v>0</v>
      </c>
      <c r="I131" s="138" t="s">
        <v>23</v>
      </c>
      <c r="J131" s="155">
        <f>ControlTardes!K131</f>
        <v>0</v>
      </c>
      <c r="K131" s="138" t="str">
        <f>ControlTardes!L131</f>
        <v>NO</v>
      </c>
      <c r="L131" s="147" t="str">
        <f>IF(Tabla1[[#This Row],[Tardes]]="SI",1,"")</f>
        <v/>
      </c>
      <c r="M131" s="67"/>
      <c r="N131" s="83"/>
      <c r="O131" s="97"/>
      <c r="P131" s="97"/>
      <c r="Q131" s="97"/>
      <c r="R131" s="97"/>
      <c r="S131" s="182"/>
      <c r="T131" s="182"/>
      <c r="U131" s="182"/>
      <c r="V131" s="182"/>
      <c r="W131" s="182"/>
      <c r="X131" s="182"/>
      <c r="Y131" s="182"/>
      <c r="Z131" s="42">
        <f t="shared" si="14"/>
        <v>0</v>
      </c>
      <c r="AA131" s="42">
        <f t="shared" si="9"/>
        <v>0</v>
      </c>
      <c r="AB131" s="42">
        <f t="shared" si="10"/>
        <v>0</v>
      </c>
    </row>
    <row r="132" spans="1:28" ht="15" customHeight="1" x14ac:dyDescent="0.25">
      <c r="A132" s="144">
        <f t="shared" si="15"/>
        <v>43583</v>
      </c>
      <c r="B132" s="145">
        <f t="shared" si="8"/>
        <v>1</v>
      </c>
      <c r="C132" s="146">
        <f>ROW()</f>
        <v>132</v>
      </c>
      <c r="D132" s="177">
        <f t="shared" si="11"/>
        <v>17</v>
      </c>
      <c r="E132" s="119">
        <f t="shared" si="12"/>
        <v>28</v>
      </c>
      <c r="F132" s="120">
        <f t="shared" si="13"/>
        <v>43583</v>
      </c>
      <c r="G132" s="154" t="str">
        <f>IF(ControlTardes!H132&lt;&gt;"",ControlTardes!H132,"")</f>
        <v>FESTIVO</v>
      </c>
      <c r="H132" s="162">
        <f>ControlTardes!I132</f>
        <v>0</v>
      </c>
      <c r="I132" s="138" t="s">
        <v>23</v>
      </c>
      <c r="J132" s="155">
        <f>ControlTardes!K132</f>
        <v>0</v>
      </c>
      <c r="K132" s="138" t="str">
        <f>ControlTardes!L132</f>
        <v>NO</v>
      </c>
      <c r="L132" s="147" t="str">
        <f>IF(Tabla1[[#This Row],[Tardes]]="SI",1,"")</f>
        <v/>
      </c>
      <c r="M132" s="67"/>
      <c r="N132" s="83"/>
      <c r="O132" s="97"/>
      <c r="P132" s="97"/>
      <c r="Q132" s="97"/>
      <c r="R132" s="97"/>
      <c r="S132" s="182"/>
      <c r="T132" s="182"/>
      <c r="U132" s="182"/>
      <c r="V132" s="182"/>
      <c r="W132" s="182"/>
      <c r="X132" s="182"/>
      <c r="Y132" s="182"/>
      <c r="Z132" s="42">
        <f t="shared" si="14"/>
        <v>0</v>
      </c>
      <c r="AA132" s="42">
        <f t="shared" si="9"/>
        <v>0</v>
      </c>
      <c r="AB132" s="42">
        <f t="shared" si="10"/>
        <v>0</v>
      </c>
    </row>
    <row r="133" spans="1:28" ht="15" customHeight="1" thickBot="1" x14ac:dyDescent="0.3">
      <c r="A133" s="144">
        <f t="shared" si="15"/>
        <v>43584</v>
      </c>
      <c r="B133" s="145">
        <f t="shared" si="8"/>
        <v>2</v>
      </c>
      <c r="C133" s="146">
        <f>ROW()</f>
        <v>133</v>
      </c>
      <c r="D133" s="177">
        <f t="shared" si="11"/>
        <v>18</v>
      </c>
      <c r="E133" s="121">
        <f t="shared" si="12"/>
        <v>29</v>
      </c>
      <c r="F133" s="122">
        <f t="shared" si="13"/>
        <v>43584</v>
      </c>
      <c r="G133" s="154" t="str">
        <f>IF(ControlTardes!H133&lt;&gt;"",ControlTardes!H133,"")</f>
        <v/>
      </c>
      <c r="H133" s="156">
        <f>ControlTardes!I133</f>
        <v>0</v>
      </c>
      <c r="I133" s="139" t="s">
        <v>23</v>
      </c>
      <c r="J133" s="157">
        <f>ControlTardes!K133</f>
        <v>0</v>
      </c>
      <c r="K133" s="138" t="str">
        <f>ControlTardes!L133</f>
        <v>NO</v>
      </c>
      <c r="L133" s="147" t="str">
        <f>IF(Tabla1[[#This Row],[Tardes]]="SI",1,"")</f>
        <v/>
      </c>
      <c r="M133" s="67"/>
      <c r="N133" s="99"/>
      <c r="O133" s="97"/>
      <c r="P133" s="97"/>
      <c r="Q133" s="97"/>
      <c r="R133" s="97"/>
      <c r="S133" s="182"/>
      <c r="T133" s="182"/>
      <c r="U133" s="182"/>
      <c r="V133" s="182"/>
      <c r="W133" s="182"/>
      <c r="X133" s="182"/>
      <c r="Y133" s="182"/>
      <c r="Z133" s="42">
        <f t="shared" si="14"/>
        <v>0</v>
      </c>
      <c r="AA133" s="42">
        <f t="shared" si="9"/>
        <v>0</v>
      </c>
      <c r="AB133" s="42">
        <f t="shared" si="10"/>
        <v>0</v>
      </c>
    </row>
    <row r="134" spans="1:28" ht="15" customHeight="1" thickTop="1" x14ac:dyDescent="0.25">
      <c r="A134" s="144">
        <f t="shared" si="15"/>
        <v>43585</v>
      </c>
      <c r="B134" s="145">
        <f t="shared" si="8"/>
        <v>3</v>
      </c>
      <c r="C134" s="146">
        <f>ROW()</f>
        <v>134</v>
      </c>
      <c r="D134" s="177">
        <f t="shared" si="11"/>
        <v>18</v>
      </c>
      <c r="E134" s="125">
        <f t="shared" si="12"/>
        <v>30</v>
      </c>
      <c r="F134" s="126">
        <f t="shared" si="13"/>
        <v>43585</v>
      </c>
      <c r="G134" s="154" t="str">
        <f>IF(ControlTardes!H134&lt;&gt;"",ControlTardes!H134,"")</f>
        <v/>
      </c>
      <c r="H134" s="160">
        <f>ControlTardes!I134</f>
        <v>0</v>
      </c>
      <c r="I134" s="141" t="s">
        <v>23</v>
      </c>
      <c r="J134" s="161">
        <f>ControlTardes!K134</f>
        <v>0</v>
      </c>
      <c r="K134" s="138" t="str">
        <f>ControlTardes!L134</f>
        <v>NO</v>
      </c>
      <c r="L134" s="147" t="str">
        <f>IF(Tabla1[[#This Row],[Tardes]]="SI",1,"")</f>
        <v/>
      </c>
      <c r="M134" s="67"/>
      <c r="N134" s="83"/>
      <c r="O134" s="97"/>
      <c r="P134" s="97"/>
      <c r="Q134" s="97"/>
      <c r="R134" s="97"/>
      <c r="S134" s="182">
        <f>COUNTIF(G134:G140,"")</f>
        <v>4</v>
      </c>
      <c r="T134" s="182">
        <f>S134*7</f>
        <v>28</v>
      </c>
      <c r="U134" s="182">
        <f>$U$11*S134</f>
        <v>33.6</v>
      </c>
      <c r="V134" s="182">
        <f>U134-INT(U134)</f>
        <v>0.60000000000000142</v>
      </c>
      <c r="W134" s="182">
        <f>SUM(Z134:Z140)</f>
        <v>0</v>
      </c>
      <c r="X134" s="182">
        <f>W134-INT(W134)</f>
        <v>0</v>
      </c>
      <c r="Y134" s="182" t="str">
        <f>IF(W134&lt;U134,IF(W134&gt;T134,"SI","NO"),"NO")</f>
        <v>NO</v>
      </c>
      <c r="Z134" s="42">
        <f t="shared" si="14"/>
        <v>0</v>
      </c>
      <c r="AA134" s="42">
        <f t="shared" si="9"/>
        <v>0</v>
      </c>
      <c r="AB134" s="42">
        <f t="shared" si="10"/>
        <v>0</v>
      </c>
    </row>
    <row r="135" spans="1:28" ht="15" customHeight="1" x14ac:dyDescent="0.25">
      <c r="A135" s="144">
        <f t="shared" si="15"/>
        <v>43586</v>
      </c>
      <c r="B135" s="145">
        <f t="shared" si="8"/>
        <v>4</v>
      </c>
      <c r="C135" s="146">
        <f>ROW()</f>
        <v>135</v>
      </c>
      <c r="D135" s="177">
        <f t="shared" si="11"/>
        <v>18</v>
      </c>
      <c r="E135" s="119">
        <f t="shared" si="12"/>
        <v>1</v>
      </c>
      <c r="F135" s="120">
        <f t="shared" si="13"/>
        <v>43586</v>
      </c>
      <c r="G135" s="154" t="str">
        <f>IF(ControlTardes!H135&lt;&gt;"",ControlTardes!H135,"")</f>
        <v>FESTIVO</v>
      </c>
      <c r="H135" s="162">
        <f>ControlTardes!I135</f>
        <v>0</v>
      </c>
      <c r="I135" s="138" t="s">
        <v>23</v>
      </c>
      <c r="J135" s="155">
        <f>ControlTardes!K135</f>
        <v>0</v>
      </c>
      <c r="K135" s="138" t="str">
        <f>ControlTardes!L135</f>
        <v>NO</v>
      </c>
      <c r="L135" s="147" t="str">
        <f>IF(Tabla1[[#This Row],[Tardes]]="SI",1,"")</f>
        <v/>
      </c>
      <c r="M135" s="67"/>
      <c r="N135" s="83"/>
      <c r="O135" s="97"/>
      <c r="P135" s="97"/>
      <c r="Q135" s="97"/>
      <c r="R135" s="97"/>
      <c r="S135" s="182"/>
      <c r="T135" s="182"/>
      <c r="U135" s="182"/>
      <c r="V135" s="182"/>
      <c r="W135" s="182"/>
      <c r="X135" s="182"/>
      <c r="Y135" s="182"/>
      <c r="Z135" s="42">
        <f t="shared" si="14"/>
        <v>0</v>
      </c>
      <c r="AA135" s="42">
        <f t="shared" si="9"/>
        <v>0</v>
      </c>
      <c r="AB135" s="42">
        <f t="shared" si="10"/>
        <v>0</v>
      </c>
    </row>
    <row r="136" spans="1:28" ht="15" customHeight="1" thickBot="1" x14ac:dyDescent="0.3">
      <c r="A136" s="144">
        <f t="shared" si="15"/>
        <v>43587</v>
      </c>
      <c r="B136" s="145">
        <f t="shared" si="8"/>
        <v>5</v>
      </c>
      <c r="C136" s="146">
        <f>ROW()</f>
        <v>136</v>
      </c>
      <c r="D136" s="177">
        <f t="shared" si="11"/>
        <v>18</v>
      </c>
      <c r="E136" s="121">
        <f t="shared" si="12"/>
        <v>2</v>
      </c>
      <c r="F136" s="122">
        <f t="shared" si="13"/>
        <v>43587</v>
      </c>
      <c r="G136" s="154" t="str">
        <f>IF(ControlTardes!H136&lt;&gt;"",ControlTardes!H136,"")</f>
        <v/>
      </c>
      <c r="H136" s="156">
        <f>ControlTardes!I136</f>
        <v>0</v>
      </c>
      <c r="I136" s="139" t="s">
        <v>23</v>
      </c>
      <c r="J136" s="157">
        <f>ControlTardes!K136</f>
        <v>0</v>
      </c>
      <c r="K136" s="138" t="str">
        <f>ControlTardes!L136</f>
        <v>NO</v>
      </c>
      <c r="L136" s="147" t="str">
        <f>IF(Tabla1[[#This Row],[Tardes]]="SI",1,"")</f>
        <v/>
      </c>
      <c r="M136" s="67"/>
      <c r="N136" s="83"/>
      <c r="O136" s="97"/>
      <c r="P136" s="97"/>
      <c r="Q136" s="97"/>
      <c r="R136" s="97"/>
      <c r="S136" s="182"/>
      <c r="T136" s="182"/>
      <c r="U136" s="182"/>
      <c r="V136" s="182"/>
      <c r="W136" s="182"/>
      <c r="X136" s="182"/>
      <c r="Y136" s="182"/>
      <c r="Z136" s="42">
        <f t="shared" si="14"/>
        <v>0</v>
      </c>
      <c r="AA136" s="42">
        <f t="shared" si="9"/>
        <v>0</v>
      </c>
      <c r="AB136" s="42">
        <f t="shared" si="10"/>
        <v>0</v>
      </c>
    </row>
    <row r="137" spans="1:28" ht="15" customHeight="1" thickTop="1" x14ac:dyDescent="0.25">
      <c r="A137" s="144">
        <f t="shared" si="15"/>
        <v>43588</v>
      </c>
      <c r="B137" s="145">
        <f t="shared" si="8"/>
        <v>6</v>
      </c>
      <c r="C137" s="146">
        <f>ROW()</f>
        <v>137</v>
      </c>
      <c r="D137" s="177">
        <f t="shared" si="11"/>
        <v>18</v>
      </c>
      <c r="E137" s="125">
        <f t="shared" si="12"/>
        <v>3</v>
      </c>
      <c r="F137" s="126">
        <f t="shared" si="13"/>
        <v>43588</v>
      </c>
      <c r="G137" s="154" t="str">
        <f>IF(ControlTardes!H137&lt;&gt;"",ControlTardes!H137,"")</f>
        <v/>
      </c>
      <c r="H137" s="160">
        <f>ControlTardes!I137</f>
        <v>0</v>
      </c>
      <c r="I137" s="141" t="s">
        <v>23</v>
      </c>
      <c r="J137" s="161">
        <f>ControlTardes!K137</f>
        <v>0</v>
      </c>
      <c r="K137" s="138" t="str">
        <f>ControlTardes!L137</f>
        <v>NO</v>
      </c>
      <c r="L137" s="147" t="str">
        <f>IF(Tabla1[[#This Row],[Tardes]]="SI",1,"")</f>
        <v/>
      </c>
      <c r="M137" s="67"/>
      <c r="N137" s="83"/>
      <c r="O137" s="97"/>
      <c r="P137" s="97"/>
      <c r="Q137" s="97"/>
      <c r="R137" s="97"/>
      <c r="S137" s="182"/>
      <c r="T137" s="182"/>
      <c r="U137" s="182"/>
      <c r="V137" s="182"/>
      <c r="W137" s="182"/>
      <c r="X137" s="182"/>
      <c r="Y137" s="182"/>
      <c r="Z137" s="42">
        <f t="shared" si="14"/>
        <v>0</v>
      </c>
      <c r="AA137" s="42">
        <f t="shared" si="9"/>
        <v>0</v>
      </c>
      <c r="AB137" s="42">
        <f t="shared" si="10"/>
        <v>0</v>
      </c>
    </row>
    <row r="138" spans="1:28" ht="15" customHeight="1" x14ac:dyDescent="0.25">
      <c r="A138" s="144">
        <f t="shared" si="15"/>
        <v>43589</v>
      </c>
      <c r="B138" s="145">
        <f t="shared" si="8"/>
        <v>7</v>
      </c>
      <c r="C138" s="146">
        <f>ROW()</f>
        <v>138</v>
      </c>
      <c r="D138" s="177">
        <f t="shared" si="11"/>
        <v>18</v>
      </c>
      <c r="E138" s="119">
        <f t="shared" si="12"/>
        <v>4</v>
      </c>
      <c r="F138" s="120">
        <f t="shared" si="13"/>
        <v>43589</v>
      </c>
      <c r="G138" s="154" t="str">
        <f>IF(ControlTardes!H138&lt;&gt;"",ControlTardes!H138,"")</f>
        <v>FESTIVO</v>
      </c>
      <c r="H138" s="162">
        <f>ControlTardes!I138</f>
        <v>0</v>
      </c>
      <c r="I138" s="138" t="s">
        <v>23</v>
      </c>
      <c r="J138" s="155">
        <f>ControlTardes!K138</f>
        <v>0</v>
      </c>
      <c r="K138" s="138" t="str">
        <f>ControlTardes!L138</f>
        <v>NO</v>
      </c>
      <c r="L138" s="147" t="str">
        <f>IF(Tabla1[[#This Row],[Tardes]]="SI",1,"")</f>
        <v/>
      </c>
      <c r="M138" s="67"/>
      <c r="N138" s="83"/>
      <c r="O138" s="97"/>
      <c r="P138" s="97"/>
      <c r="Q138" s="97"/>
      <c r="R138" s="97"/>
      <c r="S138" s="182"/>
      <c r="T138" s="182"/>
      <c r="U138" s="182"/>
      <c r="V138" s="182"/>
      <c r="W138" s="182"/>
      <c r="X138" s="182"/>
      <c r="Y138" s="182"/>
      <c r="Z138" s="42">
        <f t="shared" si="14"/>
        <v>0</v>
      </c>
      <c r="AA138" s="42">
        <f t="shared" si="9"/>
        <v>0</v>
      </c>
      <c r="AB138" s="42">
        <f t="shared" si="10"/>
        <v>0</v>
      </c>
    </row>
    <row r="139" spans="1:28" ht="15" customHeight="1" x14ac:dyDescent="0.25">
      <c r="A139" s="144">
        <f t="shared" si="15"/>
        <v>43590</v>
      </c>
      <c r="B139" s="145">
        <f t="shared" si="8"/>
        <v>1</v>
      </c>
      <c r="C139" s="146">
        <f>ROW()</f>
        <v>139</v>
      </c>
      <c r="D139" s="177">
        <f t="shared" si="11"/>
        <v>18</v>
      </c>
      <c r="E139" s="119">
        <f t="shared" si="12"/>
        <v>5</v>
      </c>
      <c r="F139" s="120">
        <f t="shared" si="13"/>
        <v>43590</v>
      </c>
      <c r="G139" s="154" t="str">
        <f>IF(ControlTardes!H139&lt;&gt;"",ControlTardes!H139,"")</f>
        <v>FESTIVO</v>
      </c>
      <c r="H139" s="162">
        <f>ControlTardes!I139</f>
        <v>0</v>
      </c>
      <c r="I139" s="138" t="s">
        <v>23</v>
      </c>
      <c r="J139" s="155">
        <f>ControlTardes!K139</f>
        <v>0</v>
      </c>
      <c r="K139" s="138" t="str">
        <f>ControlTardes!L139</f>
        <v>NO</v>
      </c>
      <c r="L139" s="147" t="str">
        <f>IF(Tabla1[[#This Row],[Tardes]]="SI",1,"")</f>
        <v/>
      </c>
      <c r="M139" s="67"/>
      <c r="N139" s="83"/>
      <c r="O139" s="97"/>
      <c r="P139" s="97"/>
      <c r="Q139" s="97"/>
      <c r="R139" s="97"/>
      <c r="S139" s="182"/>
      <c r="T139" s="182"/>
      <c r="U139" s="182"/>
      <c r="V139" s="182"/>
      <c r="W139" s="182"/>
      <c r="X139" s="182"/>
      <c r="Y139" s="182"/>
      <c r="Z139" s="42">
        <f t="shared" si="14"/>
        <v>0</v>
      </c>
      <c r="AA139" s="42">
        <f t="shared" si="9"/>
        <v>0</v>
      </c>
      <c r="AB139" s="42">
        <f t="shared" si="10"/>
        <v>0</v>
      </c>
    </row>
    <row r="140" spans="1:28" ht="15" customHeight="1" thickBot="1" x14ac:dyDescent="0.3">
      <c r="A140" s="144">
        <f t="shared" si="15"/>
        <v>43591</v>
      </c>
      <c r="B140" s="145">
        <f t="shared" si="8"/>
        <v>2</v>
      </c>
      <c r="C140" s="146">
        <f>ROW()</f>
        <v>140</v>
      </c>
      <c r="D140" s="177">
        <f t="shared" si="11"/>
        <v>19</v>
      </c>
      <c r="E140" s="121">
        <f t="shared" si="12"/>
        <v>6</v>
      </c>
      <c r="F140" s="122">
        <f t="shared" si="13"/>
        <v>43591</v>
      </c>
      <c r="G140" s="154" t="str">
        <f>IF(ControlTardes!H140&lt;&gt;"",ControlTardes!H140,"")</f>
        <v/>
      </c>
      <c r="H140" s="156">
        <f>ControlTardes!I140</f>
        <v>0</v>
      </c>
      <c r="I140" s="139" t="s">
        <v>23</v>
      </c>
      <c r="J140" s="157">
        <f>ControlTardes!K140</f>
        <v>0</v>
      </c>
      <c r="K140" s="138" t="str">
        <f>ControlTardes!L140</f>
        <v>NO</v>
      </c>
      <c r="L140" s="147" t="str">
        <f>IF(Tabla1[[#This Row],[Tardes]]="SI",1,"")</f>
        <v/>
      </c>
      <c r="M140" s="67"/>
      <c r="N140" s="83"/>
      <c r="O140" s="97"/>
      <c r="P140" s="97"/>
      <c r="Q140" s="97"/>
      <c r="R140" s="97"/>
      <c r="S140" s="182"/>
      <c r="T140" s="182"/>
      <c r="U140" s="182"/>
      <c r="V140" s="182"/>
      <c r="W140" s="182"/>
      <c r="X140" s="182"/>
      <c r="Y140" s="182"/>
      <c r="Z140" s="42">
        <f t="shared" si="14"/>
        <v>0</v>
      </c>
      <c r="AA140" s="42">
        <f t="shared" si="9"/>
        <v>0</v>
      </c>
      <c r="AB140" s="42">
        <f t="shared" si="10"/>
        <v>0</v>
      </c>
    </row>
    <row r="141" spans="1:28" ht="15" customHeight="1" thickTop="1" thickBot="1" x14ac:dyDescent="0.3">
      <c r="A141" s="144">
        <f t="shared" si="15"/>
        <v>43592</v>
      </c>
      <c r="B141" s="145">
        <f t="shared" si="8"/>
        <v>3</v>
      </c>
      <c r="C141" s="146">
        <f>ROW()</f>
        <v>141</v>
      </c>
      <c r="D141" s="177">
        <f t="shared" si="11"/>
        <v>19</v>
      </c>
      <c r="E141" s="123">
        <f t="shared" si="12"/>
        <v>7</v>
      </c>
      <c r="F141" s="124">
        <f t="shared" si="13"/>
        <v>43592</v>
      </c>
      <c r="G141" s="154" t="str">
        <f>IF(ControlTardes!H141&lt;&gt;"",ControlTardes!H141,"")</f>
        <v/>
      </c>
      <c r="H141" s="158">
        <f>ControlTardes!I141</f>
        <v>0</v>
      </c>
      <c r="I141" s="140" t="s">
        <v>23</v>
      </c>
      <c r="J141" s="159">
        <f>ControlTardes!K141</f>
        <v>0</v>
      </c>
      <c r="K141" s="138" t="str">
        <f>ControlTardes!L141</f>
        <v>NO</v>
      </c>
      <c r="L141" s="147" t="str">
        <f>IF(Tabla1[[#This Row],[Tardes]]="SI",1,"")</f>
        <v/>
      </c>
      <c r="M141" s="67"/>
      <c r="N141" s="83"/>
      <c r="O141" s="97"/>
      <c r="P141" s="97"/>
      <c r="Q141" s="97"/>
      <c r="R141" s="97"/>
      <c r="S141" s="182">
        <f>COUNTIF(G141:G147,"")</f>
        <v>5</v>
      </c>
      <c r="T141" s="182">
        <f>S141*7</f>
        <v>35</v>
      </c>
      <c r="U141" s="182">
        <f>$U$11*S141</f>
        <v>42</v>
      </c>
      <c r="V141" s="182">
        <f>U141-INT(U141)</f>
        <v>0</v>
      </c>
      <c r="W141" s="182">
        <f>SUM(Z141:Z147)</f>
        <v>0</v>
      </c>
      <c r="X141" s="182">
        <f>W141-INT(W141)</f>
        <v>0</v>
      </c>
      <c r="Y141" s="182" t="str">
        <f>IF(W141&lt;U141,IF(W141&gt;T141,"SI","NO"),"NO")</f>
        <v>NO</v>
      </c>
      <c r="Z141" s="42">
        <f t="shared" si="14"/>
        <v>0</v>
      </c>
      <c r="AA141" s="42">
        <f t="shared" si="9"/>
        <v>0</v>
      </c>
      <c r="AB141" s="42">
        <f t="shared" si="10"/>
        <v>0</v>
      </c>
    </row>
    <row r="142" spans="1:28" ht="15" customHeight="1" thickTop="1" thickBot="1" x14ac:dyDescent="0.3">
      <c r="A142" s="144">
        <f t="shared" si="15"/>
        <v>43593</v>
      </c>
      <c r="B142" s="145">
        <f t="shared" si="8"/>
        <v>4</v>
      </c>
      <c r="C142" s="146">
        <f>ROW()</f>
        <v>142</v>
      </c>
      <c r="D142" s="177">
        <f t="shared" si="11"/>
        <v>19</v>
      </c>
      <c r="E142" s="123">
        <f t="shared" si="12"/>
        <v>8</v>
      </c>
      <c r="F142" s="124">
        <f t="shared" si="13"/>
        <v>43593</v>
      </c>
      <c r="G142" s="154" t="str">
        <f>IF(ControlTardes!H142&lt;&gt;"",ControlTardes!H142,"")</f>
        <v/>
      </c>
      <c r="H142" s="158">
        <f>ControlTardes!I142</f>
        <v>0</v>
      </c>
      <c r="I142" s="140" t="s">
        <v>23</v>
      </c>
      <c r="J142" s="159">
        <f>ControlTardes!K142</f>
        <v>0</v>
      </c>
      <c r="K142" s="138" t="str">
        <f>ControlTardes!L142</f>
        <v>NO</v>
      </c>
      <c r="L142" s="147" t="str">
        <f>IF(Tabla1[[#This Row],[Tardes]]="SI",1,"")</f>
        <v/>
      </c>
      <c r="M142" s="67"/>
      <c r="N142" s="83"/>
      <c r="O142" s="97"/>
      <c r="P142" s="97"/>
      <c r="Q142" s="97"/>
      <c r="R142" s="97"/>
      <c r="S142" s="182"/>
      <c r="T142" s="182"/>
      <c r="U142" s="182"/>
      <c r="V142" s="182"/>
      <c r="W142" s="182"/>
      <c r="X142" s="182"/>
      <c r="Y142" s="182"/>
      <c r="Z142" s="42">
        <f t="shared" si="14"/>
        <v>0</v>
      </c>
      <c r="AA142" s="42">
        <f t="shared" si="9"/>
        <v>0</v>
      </c>
      <c r="AB142" s="42">
        <f t="shared" si="10"/>
        <v>0</v>
      </c>
    </row>
    <row r="143" spans="1:28" ht="15" customHeight="1" thickTop="1" thickBot="1" x14ac:dyDescent="0.3">
      <c r="A143" s="144">
        <f t="shared" si="15"/>
        <v>43594</v>
      </c>
      <c r="B143" s="145">
        <f t="shared" ref="B143:B206" si="16">WEEKDAY(A143,1)</f>
        <v>5</v>
      </c>
      <c r="C143" s="146">
        <f>ROW()</f>
        <v>143</v>
      </c>
      <c r="D143" s="177">
        <f t="shared" si="11"/>
        <v>19</v>
      </c>
      <c r="E143" s="123">
        <f t="shared" si="12"/>
        <v>9</v>
      </c>
      <c r="F143" s="124">
        <f t="shared" si="13"/>
        <v>43594</v>
      </c>
      <c r="G143" s="154" t="str">
        <f>IF(ControlTardes!H143&lt;&gt;"",ControlTardes!H143,"")</f>
        <v/>
      </c>
      <c r="H143" s="158">
        <f>ControlTardes!I143</f>
        <v>0</v>
      </c>
      <c r="I143" s="140" t="s">
        <v>23</v>
      </c>
      <c r="J143" s="159">
        <f>ControlTardes!K143</f>
        <v>0</v>
      </c>
      <c r="K143" s="138" t="str">
        <f>ControlTardes!L143</f>
        <v>NO</v>
      </c>
      <c r="L143" s="147" t="str">
        <f>IF(Tabla1[[#This Row],[Tardes]]="SI",1,"")</f>
        <v/>
      </c>
      <c r="M143" s="67"/>
      <c r="N143" s="83"/>
      <c r="O143" s="97"/>
      <c r="P143" s="97"/>
      <c r="Q143" s="97"/>
      <c r="R143" s="97"/>
      <c r="S143" s="182"/>
      <c r="T143" s="182"/>
      <c r="U143" s="182"/>
      <c r="V143" s="182"/>
      <c r="W143" s="182"/>
      <c r="X143" s="182"/>
      <c r="Y143" s="182"/>
      <c r="Z143" s="42">
        <f t="shared" si="14"/>
        <v>0</v>
      </c>
      <c r="AA143" s="42">
        <f t="shared" ref="AA143:AA206" si="17">H143</f>
        <v>0</v>
      </c>
      <c r="AB143" s="42">
        <f t="shared" ref="AB143:AB206" si="18">J143/60</f>
        <v>0</v>
      </c>
    </row>
    <row r="144" spans="1:28" ht="15" customHeight="1" thickTop="1" x14ac:dyDescent="0.25">
      <c r="A144" s="144">
        <f t="shared" si="15"/>
        <v>43595</v>
      </c>
      <c r="B144" s="145">
        <f t="shared" si="16"/>
        <v>6</v>
      </c>
      <c r="C144" s="146">
        <f>ROW()</f>
        <v>144</v>
      </c>
      <c r="D144" s="177">
        <f t="shared" ref="D144:D207" si="19">WEEKNUM($A144,2)</f>
        <v>19</v>
      </c>
      <c r="E144" s="125">
        <f t="shared" ref="E144:E207" si="20">DAY($A144)</f>
        <v>10</v>
      </c>
      <c r="F144" s="126">
        <f t="shared" ref="F144:F207" si="21">$A144</f>
        <v>43595</v>
      </c>
      <c r="G144" s="154" t="str">
        <f>IF(ControlTardes!H144&lt;&gt;"",ControlTardes!H144,"")</f>
        <v/>
      </c>
      <c r="H144" s="160">
        <f>ControlTardes!I144</f>
        <v>0</v>
      </c>
      <c r="I144" s="141" t="s">
        <v>23</v>
      </c>
      <c r="J144" s="161">
        <f>ControlTardes!K144</f>
        <v>0</v>
      </c>
      <c r="K144" s="138" t="str">
        <f>ControlTardes!L144</f>
        <v>NO</v>
      </c>
      <c r="L144" s="147" t="str">
        <f>IF(Tabla1[[#This Row],[Tardes]]="SI",1,"")</f>
        <v/>
      </c>
      <c r="M144" s="67"/>
      <c r="N144" s="83"/>
      <c r="O144" s="97"/>
      <c r="P144" s="97"/>
      <c r="Q144" s="97"/>
      <c r="R144" s="97"/>
      <c r="S144" s="182"/>
      <c r="T144" s="182"/>
      <c r="U144" s="182"/>
      <c r="V144" s="182"/>
      <c r="W144" s="182"/>
      <c r="X144" s="182"/>
      <c r="Y144" s="182"/>
      <c r="Z144" s="42">
        <f t="shared" ref="Z144:Z207" si="22">AA144+AB144</f>
        <v>0</v>
      </c>
      <c r="AA144" s="42">
        <f t="shared" si="17"/>
        <v>0</v>
      </c>
      <c r="AB144" s="42">
        <f t="shared" si="18"/>
        <v>0</v>
      </c>
    </row>
    <row r="145" spans="1:28" ht="15" customHeight="1" x14ac:dyDescent="0.25">
      <c r="A145" s="144">
        <f t="shared" ref="A145:A208" si="23">A144+1</f>
        <v>43596</v>
      </c>
      <c r="B145" s="145">
        <f t="shared" si="16"/>
        <v>7</v>
      </c>
      <c r="C145" s="146">
        <f>ROW()</f>
        <v>145</v>
      </c>
      <c r="D145" s="177">
        <f t="shared" si="19"/>
        <v>19</v>
      </c>
      <c r="E145" s="119">
        <f t="shared" si="20"/>
        <v>11</v>
      </c>
      <c r="F145" s="120">
        <f t="shared" si="21"/>
        <v>43596</v>
      </c>
      <c r="G145" s="154" t="str">
        <f>IF(ControlTardes!H145&lt;&gt;"",ControlTardes!H145,"")</f>
        <v>FESTIVO</v>
      </c>
      <c r="H145" s="162">
        <f>ControlTardes!I145</f>
        <v>0</v>
      </c>
      <c r="I145" s="138" t="s">
        <v>23</v>
      </c>
      <c r="J145" s="155">
        <f>ControlTardes!K145</f>
        <v>0</v>
      </c>
      <c r="K145" s="138" t="str">
        <f>ControlTardes!L145</f>
        <v>NO</v>
      </c>
      <c r="L145" s="147" t="str">
        <f>IF(Tabla1[[#This Row],[Tardes]]="SI",1,"")</f>
        <v/>
      </c>
      <c r="M145" s="67"/>
      <c r="N145" s="83"/>
      <c r="O145" s="97"/>
      <c r="P145" s="97"/>
      <c r="Q145" s="97"/>
      <c r="R145" s="97"/>
      <c r="S145" s="182"/>
      <c r="T145" s="182"/>
      <c r="U145" s="182"/>
      <c r="V145" s="182"/>
      <c r="W145" s="182"/>
      <c r="X145" s="182"/>
      <c r="Y145" s="182"/>
      <c r="Z145" s="42">
        <f t="shared" si="22"/>
        <v>0</v>
      </c>
      <c r="AA145" s="42">
        <f t="shared" si="17"/>
        <v>0</v>
      </c>
      <c r="AB145" s="42">
        <f t="shared" si="18"/>
        <v>0</v>
      </c>
    </row>
    <row r="146" spans="1:28" ht="15" customHeight="1" x14ac:dyDescent="0.25">
      <c r="A146" s="144">
        <f t="shared" si="23"/>
        <v>43597</v>
      </c>
      <c r="B146" s="145">
        <f t="shared" si="16"/>
        <v>1</v>
      </c>
      <c r="C146" s="146">
        <f>ROW()</f>
        <v>146</v>
      </c>
      <c r="D146" s="177">
        <f t="shared" si="19"/>
        <v>19</v>
      </c>
      <c r="E146" s="119">
        <f t="shared" si="20"/>
        <v>12</v>
      </c>
      <c r="F146" s="120">
        <f t="shared" si="21"/>
        <v>43597</v>
      </c>
      <c r="G146" s="154" t="str">
        <f>IF(ControlTardes!H146&lt;&gt;"",ControlTardes!H146,"")</f>
        <v>FESTIVO</v>
      </c>
      <c r="H146" s="162">
        <f>ControlTardes!I146</f>
        <v>0</v>
      </c>
      <c r="I146" s="138" t="s">
        <v>23</v>
      </c>
      <c r="J146" s="155">
        <f>ControlTardes!K146</f>
        <v>0</v>
      </c>
      <c r="K146" s="138" t="str">
        <f>ControlTardes!L146</f>
        <v>NO</v>
      </c>
      <c r="L146" s="147" t="str">
        <f>IF(Tabla1[[#This Row],[Tardes]]="SI",1,"")</f>
        <v/>
      </c>
      <c r="M146" s="67"/>
      <c r="N146" s="83"/>
      <c r="O146" s="97"/>
      <c r="P146" s="97"/>
      <c r="Q146" s="97"/>
      <c r="R146" s="97"/>
      <c r="S146" s="182"/>
      <c r="T146" s="182"/>
      <c r="U146" s="182"/>
      <c r="V146" s="182"/>
      <c r="W146" s="182"/>
      <c r="X146" s="182"/>
      <c r="Y146" s="182"/>
      <c r="Z146" s="42">
        <f t="shared" si="22"/>
        <v>0</v>
      </c>
      <c r="AA146" s="42">
        <f t="shared" si="17"/>
        <v>0</v>
      </c>
      <c r="AB146" s="42">
        <f t="shared" si="18"/>
        <v>0</v>
      </c>
    </row>
    <row r="147" spans="1:28" ht="15" customHeight="1" thickBot="1" x14ac:dyDescent="0.3">
      <c r="A147" s="144">
        <f t="shared" si="23"/>
        <v>43598</v>
      </c>
      <c r="B147" s="145">
        <f t="shared" si="16"/>
        <v>2</v>
      </c>
      <c r="C147" s="146">
        <f>ROW()</f>
        <v>147</v>
      </c>
      <c r="D147" s="177">
        <f t="shared" si="19"/>
        <v>20</v>
      </c>
      <c r="E147" s="121">
        <f t="shared" si="20"/>
        <v>13</v>
      </c>
      <c r="F147" s="122">
        <f t="shared" si="21"/>
        <v>43598</v>
      </c>
      <c r="G147" s="154" t="str">
        <f>IF(ControlTardes!H147&lt;&gt;"",ControlTardes!H147,"")</f>
        <v/>
      </c>
      <c r="H147" s="156">
        <f>ControlTardes!I147</f>
        <v>0</v>
      </c>
      <c r="I147" s="139" t="s">
        <v>23</v>
      </c>
      <c r="J147" s="157">
        <f>ControlTardes!K147</f>
        <v>0</v>
      </c>
      <c r="K147" s="138" t="str">
        <f>ControlTardes!L147</f>
        <v>NO</v>
      </c>
      <c r="L147" s="147" t="str">
        <f>IF(Tabla1[[#This Row],[Tardes]]="SI",1,"")</f>
        <v/>
      </c>
      <c r="M147" s="67"/>
      <c r="N147" s="83"/>
      <c r="O147" s="97"/>
      <c r="P147" s="97"/>
      <c r="Q147" s="97"/>
      <c r="R147" s="97"/>
      <c r="S147" s="182"/>
      <c r="T147" s="182"/>
      <c r="U147" s="182"/>
      <c r="V147" s="182"/>
      <c r="W147" s="182"/>
      <c r="X147" s="182"/>
      <c r="Y147" s="182"/>
      <c r="Z147" s="42">
        <f t="shared" si="22"/>
        <v>0</v>
      </c>
      <c r="AA147" s="42">
        <f t="shared" si="17"/>
        <v>0</v>
      </c>
      <c r="AB147" s="42">
        <f t="shared" si="18"/>
        <v>0</v>
      </c>
    </row>
    <row r="148" spans="1:28" ht="15" customHeight="1" thickTop="1" thickBot="1" x14ac:dyDescent="0.3">
      <c r="A148" s="144">
        <f t="shared" si="23"/>
        <v>43599</v>
      </c>
      <c r="B148" s="145">
        <f t="shared" si="16"/>
        <v>3</v>
      </c>
      <c r="C148" s="146">
        <f>ROW()</f>
        <v>148</v>
      </c>
      <c r="D148" s="177">
        <f t="shared" si="19"/>
        <v>20</v>
      </c>
      <c r="E148" s="123">
        <f t="shared" si="20"/>
        <v>14</v>
      </c>
      <c r="F148" s="124">
        <f t="shared" si="21"/>
        <v>43599</v>
      </c>
      <c r="G148" s="154" t="str">
        <f>IF(ControlTardes!H148&lt;&gt;"",ControlTardes!H148,"")</f>
        <v/>
      </c>
      <c r="H148" s="158">
        <f>ControlTardes!I148</f>
        <v>0</v>
      </c>
      <c r="I148" s="140" t="s">
        <v>23</v>
      </c>
      <c r="J148" s="159">
        <f>ControlTardes!K148</f>
        <v>0</v>
      </c>
      <c r="K148" s="138" t="str">
        <f>ControlTardes!L148</f>
        <v>NO</v>
      </c>
      <c r="L148" s="147" t="str">
        <f>IF(Tabla1[[#This Row],[Tardes]]="SI",1,"")</f>
        <v/>
      </c>
      <c r="M148" s="67"/>
      <c r="N148" s="83"/>
      <c r="O148" s="97"/>
      <c r="P148" s="97"/>
      <c r="Q148" s="97"/>
      <c r="R148" s="97"/>
      <c r="S148" s="182">
        <f>COUNTIF(G148:G154,"")</f>
        <v>5</v>
      </c>
      <c r="T148" s="182">
        <f>S148*7</f>
        <v>35</v>
      </c>
      <c r="U148" s="182">
        <f>$U$11*S148</f>
        <v>42</v>
      </c>
      <c r="V148" s="182">
        <f>U148-INT(U148)</f>
        <v>0</v>
      </c>
      <c r="W148" s="182">
        <f>SUM(Z148:Z154)</f>
        <v>0</v>
      </c>
      <c r="X148" s="182">
        <f>W148-INT(W148)</f>
        <v>0</v>
      </c>
      <c r="Y148" s="182" t="str">
        <f>IF(W148&lt;U148,IF(W148&gt;T148,"SI","NO"),"NO")</f>
        <v>NO</v>
      </c>
      <c r="Z148" s="42">
        <f t="shared" si="22"/>
        <v>0</v>
      </c>
      <c r="AA148" s="42">
        <f t="shared" si="17"/>
        <v>0</v>
      </c>
      <c r="AB148" s="42">
        <f t="shared" si="18"/>
        <v>0</v>
      </c>
    </row>
    <row r="149" spans="1:28" ht="15" customHeight="1" thickTop="1" thickBot="1" x14ac:dyDescent="0.3">
      <c r="A149" s="144">
        <f t="shared" si="23"/>
        <v>43600</v>
      </c>
      <c r="B149" s="145">
        <f t="shared" si="16"/>
        <v>4</v>
      </c>
      <c r="C149" s="146">
        <f>ROW()</f>
        <v>149</v>
      </c>
      <c r="D149" s="177">
        <f t="shared" si="19"/>
        <v>20</v>
      </c>
      <c r="E149" s="123">
        <f t="shared" si="20"/>
        <v>15</v>
      </c>
      <c r="F149" s="124">
        <f t="shared" si="21"/>
        <v>43600</v>
      </c>
      <c r="G149" s="154" t="str">
        <f>IF(ControlTardes!H149&lt;&gt;"",ControlTardes!H149,"")</f>
        <v/>
      </c>
      <c r="H149" s="158">
        <f>ControlTardes!I149</f>
        <v>0</v>
      </c>
      <c r="I149" s="140" t="s">
        <v>23</v>
      </c>
      <c r="J149" s="159">
        <f>ControlTardes!K149</f>
        <v>0</v>
      </c>
      <c r="K149" s="138" t="str">
        <f>ControlTardes!L149</f>
        <v>NO</v>
      </c>
      <c r="L149" s="147" t="str">
        <f>IF(Tabla1[[#This Row],[Tardes]]="SI",1,"")</f>
        <v/>
      </c>
      <c r="M149" s="67"/>
      <c r="N149" s="83"/>
      <c r="O149" s="97"/>
      <c r="P149" s="97"/>
      <c r="Q149" s="97"/>
      <c r="R149" s="97"/>
      <c r="S149" s="182"/>
      <c r="T149" s="182"/>
      <c r="U149" s="182"/>
      <c r="V149" s="182"/>
      <c r="W149" s="182"/>
      <c r="X149" s="182"/>
      <c r="Y149" s="182"/>
      <c r="Z149" s="42">
        <f t="shared" si="22"/>
        <v>0</v>
      </c>
      <c r="AA149" s="42">
        <f t="shared" si="17"/>
        <v>0</v>
      </c>
      <c r="AB149" s="42">
        <f t="shared" si="18"/>
        <v>0</v>
      </c>
    </row>
    <row r="150" spans="1:28" ht="15" customHeight="1" thickTop="1" thickBot="1" x14ac:dyDescent="0.3">
      <c r="A150" s="144">
        <f t="shared" si="23"/>
        <v>43601</v>
      </c>
      <c r="B150" s="145">
        <f t="shared" si="16"/>
        <v>5</v>
      </c>
      <c r="C150" s="146">
        <f>ROW()</f>
        <v>150</v>
      </c>
      <c r="D150" s="177">
        <f t="shared" si="19"/>
        <v>20</v>
      </c>
      <c r="E150" s="123">
        <f t="shared" si="20"/>
        <v>16</v>
      </c>
      <c r="F150" s="124">
        <f t="shared" si="21"/>
        <v>43601</v>
      </c>
      <c r="G150" s="154" t="str">
        <f>IF(ControlTardes!H150&lt;&gt;"",ControlTardes!H150,"")</f>
        <v/>
      </c>
      <c r="H150" s="158">
        <f>ControlTardes!I150</f>
        <v>0</v>
      </c>
      <c r="I150" s="140" t="s">
        <v>23</v>
      </c>
      <c r="J150" s="159">
        <f>ControlTardes!K150</f>
        <v>0</v>
      </c>
      <c r="K150" s="138" t="str">
        <f>ControlTardes!L150</f>
        <v>NO</v>
      </c>
      <c r="L150" s="147" t="str">
        <f>IF(Tabla1[[#This Row],[Tardes]]="SI",1,"")</f>
        <v/>
      </c>
      <c r="M150" s="67"/>
      <c r="N150" s="83"/>
      <c r="O150" s="97"/>
      <c r="P150" s="97"/>
      <c r="Q150" s="97"/>
      <c r="R150" s="97"/>
      <c r="S150" s="182"/>
      <c r="T150" s="182"/>
      <c r="U150" s="182"/>
      <c r="V150" s="182"/>
      <c r="W150" s="182"/>
      <c r="X150" s="182"/>
      <c r="Y150" s="182"/>
      <c r="Z150" s="42">
        <f t="shared" si="22"/>
        <v>0</v>
      </c>
      <c r="AA150" s="42">
        <f t="shared" si="17"/>
        <v>0</v>
      </c>
      <c r="AB150" s="42">
        <f t="shared" si="18"/>
        <v>0</v>
      </c>
    </row>
    <row r="151" spans="1:28" ht="15" customHeight="1" thickTop="1" x14ac:dyDescent="0.25">
      <c r="A151" s="144">
        <f t="shared" si="23"/>
        <v>43602</v>
      </c>
      <c r="B151" s="145">
        <f t="shared" si="16"/>
        <v>6</v>
      </c>
      <c r="C151" s="146">
        <f>ROW()</f>
        <v>151</v>
      </c>
      <c r="D151" s="177">
        <f t="shared" si="19"/>
        <v>20</v>
      </c>
      <c r="E151" s="125">
        <f t="shared" si="20"/>
        <v>17</v>
      </c>
      <c r="F151" s="126">
        <f t="shared" si="21"/>
        <v>43602</v>
      </c>
      <c r="G151" s="154" t="str">
        <f>IF(ControlTardes!H151&lt;&gt;"",ControlTardes!H151,"")</f>
        <v/>
      </c>
      <c r="H151" s="160">
        <f>ControlTardes!I151</f>
        <v>0</v>
      </c>
      <c r="I151" s="141" t="s">
        <v>23</v>
      </c>
      <c r="J151" s="161">
        <f>ControlTardes!K151</f>
        <v>0</v>
      </c>
      <c r="K151" s="138" t="str">
        <f>ControlTardes!L151</f>
        <v>NO</v>
      </c>
      <c r="L151" s="147" t="str">
        <f>IF(Tabla1[[#This Row],[Tardes]]="SI",1,"")</f>
        <v/>
      </c>
      <c r="M151" s="67"/>
      <c r="N151" s="83"/>
      <c r="O151" s="97"/>
      <c r="P151" s="97"/>
      <c r="Q151" s="97"/>
      <c r="R151" s="97"/>
      <c r="S151" s="182"/>
      <c r="T151" s="182"/>
      <c r="U151" s="182"/>
      <c r="V151" s="182"/>
      <c r="W151" s="182"/>
      <c r="X151" s="182"/>
      <c r="Y151" s="182"/>
      <c r="Z151" s="42">
        <f t="shared" si="22"/>
        <v>0</v>
      </c>
      <c r="AA151" s="42">
        <f t="shared" si="17"/>
        <v>0</v>
      </c>
      <c r="AB151" s="42">
        <f t="shared" si="18"/>
        <v>0</v>
      </c>
    </row>
    <row r="152" spans="1:28" ht="15" customHeight="1" x14ac:dyDescent="0.25">
      <c r="A152" s="144">
        <f t="shared" si="23"/>
        <v>43603</v>
      </c>
      <c r="B152" s="145">
        <f t="shared" si="16"/>
        <v>7</v>
      </c>
      <c r="C152" s="146">
        <f>ROW()</f>
        <v>152</v>
      </c>
      <c r="D152" s="177">
        <f t="shared" si="19"/>
        <v>20</v>
      </c>
      <c r="E152" s="119">
        <f t="shared" si="20"/>
        <v>18</v>
      </c>
      <c r="F152" s="120">
        <f t="shared" si="21"/>
        <v>43603</v>
      </c>
      <c r="G152" s="154" t="str">
        <f>IF(ControlTardes!H152&lt;&gt;"",ControlTardes!H152,"")</f>
        <v>FESTIVO</v>
      </c>
      <c r="H152" s="162">
        <f>ControlTardes!I152</f>
        <v>0</v>
      </c>
      <c r="I152" s="138" t="s">
        <v>23</v>
      </c>
      <c r="J152" s="155">
        <f>ControlTardes!K152</f>
        <v>0</v>
      </c>
      <c r="K152" s="138" t="str">
        <f>ControlTardes!L152</f>
        <v>NO</v>
      </c>
      <c r="L152" s="147" t="str">
        <f>IF(Tabla1[[#This Row],[Tardes]]="SI",1,"")</f>
        <v/>
      </c>
      <c r="M152" s="67"/>
      <c r="N152" s="83"/>
      <c r="O152" s="97"/>
      <c r="P152" s="97"/>
      <c r="Q152" s="97"/>
      <c r="R152" s="97"/>
      <c r="S152" s="182"/>
      <c r="T152" s="182"/>
      <c r="U152" s="182"/>
      <c r="V152" s="182"/>
      <c r="W152" s="182"/>
      <c r="X152" s="182"/>
      <c r="Y152" s="182"/>
      <c r="Z152" s="42">
        <f t="shared" si="22"/>
        <v>0</v>
      </c>
      <c r="AA152" s="42">
        <f t="shared" si="17"/>
        <v>0</v>
      </c>
      <c r="AB152" s="42">
        <f t="shared" si="18"/>
        <v>0</v>
      </c>
    </row>
    <row r="153" spans="1:28" ht="15" customHeight="1" x14ac:dyDescent="0.25">
      <c r="A153" s="144">
        <f t="shared" si="23"/>
        <v>43604</v>
      </c>
      <c r="B153" s="145">
        <f t="shared" si="16"/>
        <v>1</v>
      </c>
      <c r="C153" s="146">
        <f>ROW()</f>
        <v>153</v>
      </c>
      <c r="D153" s="177">
        <f t="shared" si="19"/>
        <v>20</v>
      </c>
      <c r="E153" s="119">
        <f t="shared" si="20"/>
        <v>19</v>
      </c>
      <c r="F153" s="120">
        <f t="shared" si="21"/>
        <v>43604</v>
      </c>
      <c r="G153" s="154" t="str">
        <f>IF(ControlTardes!H153&lt;&gt;"",ControlTardes!H153,"")</f>
        <v>FESTIVO</v>
      </c>
      <c r="H153" s="162">
        <f>ControlTardes!I153</f>
        <v>0</v>
      </c>
      <c r="I153" s="138" t="s">
        <v>23</v>
      </c>
      <c r="J153" s="155">
        <f>ControlTardes!K153</f>
        <v>0</v>
      </c>
      <c r="K153" s="138" t="str">
        <f>ControlTardes!L153</f>
        <v>NO</v>
      </c>
      <c r="L153" s="147" t="str">
        <f>IF(Tabla1[[#This Row],[Tardes]]="SI",1,"")</f>
        <v/>
      </c>
      <c r="M153" s="67"/>
      <c r="N153" s="83"/>
      <c r="O153" s="97"/>
      <c r="P153" s="97"/>
      <c r="Q153" s="97"/>
      <c r="R153" s="97"/>
      <c r="S153" s="182"/>
      <c r="T153" s="182"/>
      <c r="U153" s="182"/>
      <c r="V153" s="182"/>
      <c r="W153" s="182"/>
      <c r="X153" s="182"/>
      <c r="Y153" s="182"/>
      <c r="Z153" s="42">
        <f t="shared" si="22"/>
        <v>0</v>
      </c>
      <c r="AA153" s="42">
        <f t="shared" si="17"/>
        <v>0</v>
      </c>
      <c r="AB153" s="42">
        <f t="shared" si="18"/>
        <v>0</v>
      </c>
    </row>
    <row r="154" spans="1:28" ht="15" customHeight="1" thickBot="1" x14ac:dyDescent="0.3">
      <c r="A154" s="144">
        <f t="shared" si="23"/>
        <v>43605</v>
      </c>
      <c r="B154" s="145">
        <f t="shared" si="16"/>
        <v>2</v>
      </c>
      <c r="C154" s="146">
        <f>ROW()</f>
        <v>154</v>
      </c>
      <c r="D154" s="177">
        <f t="shared" si="19"/>
        <v>21</v>
      </c>
      <c r="E154" s="121">
        <f t="shared" si="20"/>
        <v>20</v>
      </c>
      <c r="F154" s="122">
        <f t="shared" si="21"/>
        <v>43605</v>
      </c>
      <c r="G154" s="154" t="str">
        <f>IF(ControlTardes!H154&lt;&gt;"",ControlTardes!H154,"")</f>
        <v/>
      </c>
      <c r="H154" s="156">
        <f>ControlTardes!I154</f>
        <v>0</v>
      </c>
      <c r="I154" s="139" t="s">
        <v>23</v>
      </c>
      <c r="J154" s="157">
        <f>ControlTardes!K154</f>
        <v>0</v>
      </c>
      <c r="K154" s="138" t="str">
        <f>ControlTardes!L154</f>
        <v>NO</v>
      </c>
      <c r="L154" s="147" t="str">
        <f>IF(Tabla1[[#This Row],[Tardes]]="SI",1,"")</f>
        <v/>
      </c>
      <c r="M154" s="67"/>
      <c r="N154" s="83"/>
      <c r="O154" s="97"/>
      <c r="P154" s="97"/>
      <c r="Q154" s="97"/>
      <c r="R154" s="97"/>
      <c r="S154" s="182"/>
      <c r="T154" s="182"/>
      <c r="U154" s="182"/>
      <c r="V154" s="182"/>
      <c r="W154" s="182"/>
      <c r="X154" s="182"/>
      <c r="Y154" s="182"/>
      <c r="Z154" s="42">
        <f t="shared" si="22"/>
        <v>0</v>
      </c>
      <c r="AA154" s="42">
        <f t="shared" si="17"/>
        <v>0</v>
      </c>
      <c r="AB154" s="42">
        <f t="shared" si="18"/>
        <v>0</v>
      </c>
    </row>
    <row r="155" spans="1:28" ht="15" customHeight="1" thickTop="1" thickBot="1" x14ac:dyDescent="0.3">
      <c r="A155" s="144">
        <f t="shared" si="23"/>
        <v>43606</v>
      </c>
      <c r="B155" s="145">
        <f t="shared" si="16"/>
        <v>3</v>
      </c>
      <c r="C155" s="146">
        <f>ROW()</f>
        <v>155</v>
      </c>
      <c r="D155" s="177">
        <f t="shared" si="19"/>
        <v>21</v>
      </c>
      <c r="E155" s="123">
        <f t="shared" si="20"/>
        <v>21</v>
      </c>
      <c r="F155" s="124">
        <f t="shared" si="21"/>
        <v>43606</v>
      </c>
      <c r="G155" s="154" t="str">
        <f>IF(ControlTardes!H155&lt;&gt;"",ControlTardes!H155,"")</f>
        <v/>
      </c>
      <c r="H155" s="158">
        <f>ControlTardes!I155</f>
        <v>0</v>
      </c>
      <c r="I155" s="140" t="s">
        <v>23</v>
      </c>
      <c r="J155" s="159">
        <f>ControlTardes!K155</f>
        <v>0</v>
      </c>
      <c r="K155" s="138" t="str">
        <f>ControlTardes!L155</f>
        <v>NO</v>
      </c>
      <c r="L155" s="147" t="str">
        <f>IF(Tabla1[[#This Row],[Tardes]]="SI",1,"")</f>
        <v/>
      </c>
      <c r="M155" s="67"/>
      <c r="N155" s="83"/>
      <c r="O155" s="97"/>
      <c r="P155" s="97"/>
      <c r="Q155" s="97"/>
      <c r="R155" s="97"/>
      <c r="S155" s="182">
        <f>COUNTIF(G155:G161,"")</f>
        <v>5</v>
      </c>
      <c r="T155" s="182">
        <f>S155*7</f>
        <v>35</v>
      </c>
      <c r="U155" s="182">
        <f>$U$11*S155</f>
        <v>42</v>
      </c>
      <c r="V155" s="182">
        <f>U155-INT(U155)</f>
        <v>0</v>
      </c>
      <c r="W155" s="182">
        <f>SUM(Z155:Z161)</f>
        <v>0</v>
      </c>
      <c r="X155" s="182">
        <f>W155-INT(W155)</f>
        <v>0</v>
      </c>
      <c r="Y155" s="182" t="str">
        <f>IF(W155&lt;U155,IF(W155&gt;T155,"SI","NO"),"NO")</f>
        <v>NO</v>
      </c>
      <c r="Z155" s="42">
        <f t="shared" si="22"/>
        <v>0</v>
      </c>
      <c r="AA155" s="42">
        <f t="shared" si="17"/>
        <v>0</v>
      </c>
      <c r="AB155" s="42">
        <f t="shared" si="18"/>
        <v>0</v>
      </c>
    </row>
    <row r="156" spans="1:28" ht="15" customHeight="1" thickTop="1" thickBot="1" x14ac:dyDescent="0.3">
      <c r="A156" s="144">
        <f t="shared" si="23"/>
        <v>43607</v>
      </c>
      <c r="B156" s="145">
        <f t="shared" si="16"/>
        <v>4</v>
      </c>
      <c r="C156" s="146">
        <f>ROW()</f>
        <v>156</v>
      </c>
      <c r="D156" s="177">
        <f t="shared" si="19"/>
        <v>21</v>
      </c>
      <c r="E156" s="123">
        <f t="shared" si="20"/>
        <v>22</v>
      </c>
      <c r="F156" s="124">
        <f t="shared" si="21"/>
        <v>43607</v>
      </c>
      <c r="G156" s="154" t="str">
        <f>IF(ControlTardes!H156&lt;&gt;"",ControlTardes!H156,"")</f>
        <v/>
      </c>
      <c r="H156" s="158">
        <f>ControlTardes!I156</f>
        <v>0</v>
      </c>
      <c r="I156" s="140" t="s">
        <v>23</v>
      </c>
      <c r="J156" s="159">
        <f>ControlTardes!K156</f>
        <v>0</v>
      </c>
      <c r="K156" s="138" t="str">
        <f>ControlTardes!L156</f>
        <v>NO</v>
      </c>
      <c r="L156" s="147" t="str">
        <f>IF(Tabla1[[#This Row],[Tardes]]="SI",1,"")</f>
        <v/>
      </c>
      <c r="M156" s="67"/>
      <c r="N156" s="83"/>
      <c r="O156" s="97"/>
      <c r="P156" s="97"/>
      <c r="Q156" s="97"/>
      <c r="R156" s="97"/>
      <c r="S156" s="182"/>
      <c r="T156" s="182"/>
      <c r="U156" s="182"/>
      <c r="V156" s="182"/>
      <c r="W156" s="182"/>
      <c r="X156" s="182"/>
      <c r="Y156" s="182"/>
      <c r="Z156" s="42">
        <f t="shared" si="22"/>
        <v>0</v>
      </c>
      <c r="AA156" s="42">
        <f t="shared" si="17"/>
        <v>0</v>
      </c>
      <c r="AB156" s="42">
        <f t="shared" si="18"/>
        <v>0</v>
      </c>
    </row>
    <row r="157" spans="1:28" ht="15" customHeight="1" thickTop="1" thickBot="1" x14ac:dyDescent="0.3">
      <c r="A157" s="144">
        <f t="shared" si="23"/>
        <v>43608</v>
      </c>
      <c r="B157" s="145">
        <f t="shared" si="16"/>
        <v>5</v>
      </c>
      <c r="C157" s="146">
        <f>ROW()</f>
        <v>157</v>
      </c>
      <c r="D157" s="177">
        <f t="shared" si="19"/>
        <v>21</v>
      </c>
      <c r="E157" s="123">
        <f t="shared" si="20"/>
        <v>23</v>
      </c>
      <c r="F157" s="124">
        <f t="shared" si="21"/>
        <v>43608</v>
      </c>
      <c r="G157" s="154" t="str">
        <f>IF(ControlTardes!H157&lt;&gt;"",ControlTardes!H157,"")</f>
        <v/>
      </c>
      <c r="H157" s="158">
        <f>ControlTardes!I157</f>
        <v>0</v>
      </c>
      <c r="I157" s="140" t="s">
        <v>23</v>
      </c>
      <c r="J157" s="159">
        <f>ControlTardes!K157</f>
        <v>0</v>
      </c>
      <c r="K157" s="138" t="str">
        <f>ControlTardes!L157</f>
        <v>NO</v>
      </c>
      <c r="L157" s="147" t="str">
        <f>IF(Tabla1[[#This Row],[Tardes]]="SI",1,"")</f>
        <v/>
      </c>
      <c r="M157" s="67"/>
      <c r="N157" s="83"/>
      <c r="O157" s="97"/>
      <c r="P157" s="97"/>
      <c r="Q157" s="97"/>
      <c r="R157" s="97"/>
      <c r="S157" s="182"/>
      <c r="T157" s="182"/>
      <c r="U157" s="182"/>
      <c r="V157" s="182"/>
      <c r="W157" s="182"/>
      <c r="X157" s="182"/>
      <c r="Y157" s="182"/>
      <c r="Z157" s="42">
        <f t="shared" si="22"/>
        <v>0</v>
      </c>
      <c r="AA157" s="42">
        <f t="shared" si="17"/>
        <v>0</v>
      </c>
      <c r="AB157" s="42">
        <f t="shared" si="18"/>
        <v>0</v>
      </c>
    </row>
    <row r="158" spans="1:28" ht="15" customHeight="1" thickTop="1" x14ac:dyDescent="0.25">
      <c r="A158" s="144">
        <f t="shared" si="23"/>
        <v>43609</v>
      </c>
      <c r="B158" s="145">
        <f t="shared" si="16"/>
        <v>6</v>
      </c>
      <c r="C158" s="146">
        <f>ROW()</f>
        <v>158</v>
      </c>
      <c r="D158" s="177">
        <f t="shared" si="19"/>
        <v>21</v>
      </c>
      <c r="E158" s="125">
        <f t="shared" si="20"/>
        <v>24</v>
      </c>
      <c r="F158" s="126">
        <f t="shared" si="21"/>
        <v>43609</v>
      </c>
      <c r="G158" s="154" t="str">
        <f>IF(ControlTardes!H158&lt;&gt;"",ControlTardes!H158,"")</f>
        <v/>
      </c>
      <c r="H158" s="160">
        <f>ControlTardes!I158</f>
        <v>0</v>
      </c>
      <c r="I158" s="141" t="s">
        <v>23</v>
      </c>
      <c r="J158" s="161">
        <f>ControlTardes!K158</f>
        <v>0</v>
      </c>
      <c r="K158" s="138" t="str">
        <f>ControlTardes!L158</f>
        <v>NO</v>
      </c>
      <c r="L158" s="147" t="str">
        <f>IF(Tabla1[[#This Row],[Tardes]]="SI",1,"")</f>
        <v/>
      </c>
      <c r="M158" s="67"/>
      <c r="N158" s="99"/>
      <c r="O158" s="97"/>
      <c r="P158" s="97"/>
      <c r="Q158" s="97"/>
      <c r="R158" s="97"/>
      <c r="S158" s="182"/>
      <c r="T158" s="182"/>
      <c r="U158" s="182"/>
      <c r="V158" s="182"/>
      <c r="W158" s="182"/>
      <c r="X158" s="182"/>
      <c r="Y158" s="182"/>
      <c r="Z158" s="42">
        <f t="shared" si="22"/>
        <v>0</v>
      </c>
      <c r="AA158" s="42">
        <f t="shared" si="17"/>
        <v>0</v>
      </c>
      <c r="AB158" s="42">
        <f t="shared" si="18"/>
        <v>0</v>
      </c>
    </row>
    <row r="159" spans="1:28" ht="15" customHeight="1" x14ac:dyDescent="0.25">
      <c r="A159" s="144">
        <f t="shared" si="23"/>
        <v>43610</v>
      </c>
      <c r="B159" s="145">
        <f t="shared" si="16"/>
        <v>7</v>
      </c>
      <c r="C159" s="146">
        <f>ROW()</f>
        <v>159</v>
      </c>
      <c r="D159" s="177">
        <f t="shared" si="19"/>
        <v>21</v>
      </c>
      <c r="E159" s="119">
        <f t="shared" si="20"/>
        <v>25</v>
      </c>
      <c r="F159" s="120">
        <f t="shared" si="21"/>
        <v>43610</v>
      </c>
      <c r="G159" s="154" t="str">
        <f>IF(ControlTardes!H159&lt;&gt;"",ControlTardes!H159,"")</f>
        <v>FESTIVO</v>
      </c>
      <c r="H159" s="162">
        <f>ControlTardes!I159</f>
        <v>0</v>
      </c>
      <c r="I159" s="138" t="s">
        <v>23</v>
      </c>
      <c r="J159" s="155">
        <f>ControlTardes!K159</f>
        <v>0</v>
      </c>
      <c r="K159" s="138" t="str">
        <f>ControlTardes!L159</f>
        <v>NO</v>
      </c>
      <c r="L159" s="147" t="str">
        <f>IF(Tabla1[[#This Row],[Tardes]]="SI",1,"")</f>
        <v/>
      </c>
      <c r="M159" s="67"/>
      <c r="N159" s="83"/>
      <c r="O159" s="97"/>
      <c r="P159" s="97"/>
      <c r="Q159" s="97"/>
      <c r="R159" s="97"/>
      <c r="S159" s="182"/>
      <c r="T159" s="182"/>
      <c r="U159" s="182"/>
      <c r="V159" s="182"/>
      <c r="W159" s="182"/>
      <c r="X159" s="182"/>
      <c r="Y159" s="182"/>
      <c r="Z159" s="42">
        <f t="shared" si="22"/>
        <v>0</v>
      </c>
      <c r="AA159" s="42">
        <f t="shared" si="17"/>
        <v>0</v>
      </c>
      <c r="AB159" s="42">
        <f t="shared" si="18"/>
        <v>0</v>
      </c>
    </row>
    <row r="160" spans="1:28" ht="15" customHeight="1" x14ac:dyDescent="0.25">
      <c r="A160" s="144">
        <f t="shared" si="23"/>
        <v>43611</v>
      </c>
      <c r="B160" s="145">
        <f t="shared" si="16"/>
        <v>1</v>
      </c>
      <c r="C160" s="146">
        <f>ROW()</f>
        <v>160</v>
      </c>
      <c r="D160" s="177">
        <f t="shared" si="19"/>
        <v>21</v>
      </c>
      <c r="E160" s="119">
        <f t="shared" si="20"/>
        <v>26</v>
      </c>
      <c r="F160" s="120">
        <f t="shared" si="21"/>
        <v>43611</v>
      </c>
      <c r="G160" s="154" t="str">
        <f>IF(ControlTardes!H160&lt;&gt;"",ControlTardes!H160,"")</f>
        <v>FESTIVO</v>
      </c>
      <c r="H160" s="162">
        <f>ControlTardes!I160</f>
        <v>0</v>
      </c>
      <c r="I160" s="138" t="s">
        <v>23</v>
      </c>
      <c r="J160" s="155">
        <f>ControlTardes!K160</f>
        <v>0</v>
      </c>
      <c r="K160" s="138" t="str">
        <f>ControlTardes!L160</f>
        <v>NO</v>
      </c>
      <c r="L160" s="147" t="str">
        <f>IF(Tabla1[[#This Row],[Tardes]]="SI",1,"")</f>
        <v/>
      </c>
      <c r="M160" s="67"/>
      <c r="N160" s="83"/>
      <c r="O160" s="97"/>
      <c r="P160" s="97"/>
      <c r="Q160" s="97"/>
      <c r="R160" s="97"/>
      <c r="S160" s="182"/>
      <c r="T160" s="182"/>
      <c r="U160" s="182"/>
      <c r="V160" s="182"/>
      <c r="W160" s="182"/>
      <c r="X160" s="182"/>
      <c r="Y160" s="182"/>
      <c r="Z160" s="42">
        <f t="shared" si="22"/>
        <v>0</v>
      </c>
      <c r="AA160" s="42">
        <f t="shared" si="17"/>
        <v>0</v>
      </c>
      <c r="AB160" s="42">
        <f t="shared" si="18"/>
        <v>0</v>
      </c>
    </row>
    <row r="161" spans="1:28" ht="15" customHeight="1" thickBot="1" x14ac:dyDescent="0.3">
      <c r="A161" s="144">
        <f t="shared" si="23"/>
        <v>43612</v>
      </c>
      <c r="B161" s="145">
        <f t="shared" si="16"/>
        <v>2</v>
      </c>
      <c r="C161" s="146">
        <f>ROW()</f>
        <v>161</v>
      </c>
      <c r="D161" s="177">
        <f t="shared" si="19"/>
        <v>22</v>
      </c>
      <c r="E161" s="121">
        <f t="shared" si="20"/>
        <v>27</v>
      </c>
      <c r="F161" s="122">
        <f t="shared" si="21"/>
        <v>43612</v>
      </c>
      <c r="G161" s="154" t="str">
        <f>IF(ControlTardes!H161&lt;&gt;"",ControlTardes!H161,"")</f>
        <v/>
      </c>
      <c r="H161" s="156">
        <f>ControlTardes!I161</f>
        <v>0</v>
      </c>
      <c r="I161" s="139" t="s">
        <v>23</v>
      </c>
      <c r="J161" s="157">
        <f>ControlTardes!K161</f>
        <v>0</v>
      </c>
      <c r="K161" s="138" t="str">
        <f>ControlTardes!L161</f>
        <v>NO</v>
      </c>
      <c r="L161" s="147" t="str">
        <f>IF(Tabla1[[#This Row],[Tardes]]="SI",1,"")</f>
        <v/>
      </c>
      <c r="M161" s="67"/>
      <c r="N161" s="83"/>
      <c r="O161" s="97"/>
      <c r="P161" s="97"/>
      <c r="Q161" s="97"/>
      <c r="R161" s="97"/>
      <c r="S161" s="182"/>
      <c r="T161" s="182"/>
      <c r="U161" s="182"/>
      <c r="V161" s="182"/>
      <c r="W161" s="182"/>
      <c r="X161" s="182"/>
      <c r="Y161" s="182"/>
      <c r="Z161" s="42">
        <f t="shared" si="22"/>
        <v>0</v>
      </c>
      <c r="AA161" s="42">
        <f t="shared" si="17"/>
        <v>0</v>
      </c>
      <c r="AB161" s="42">
        <f t="shared" si="18"/>
        <v>0</v>
      </c>
    </row>
    <row r="162" spans="1:28" ht="15" customHeight="1" thickTop="1" thickBot="1" x14ac:dyDescent="0.3">
      <c r="A162" s="144">
        <f t="shared" si="23"/>
        <v>43613</v>
      </c>
      <c r="B162" s="145">
        <f t="shared" si="16"/>
        <v>3</v>
      </c>
      <c r="C162" s="146">
        <f>ROW()</f>
        <v>162</v>
      </c>
      <c r="D162" s="177">
        <f t="shared" si="19"/>
        <v>22</v>
      </c>
      <c r="E162" s="123">
        <f t="shared" si="20"/>
        <v>28</v>
      </c>
      <c r="F162" s="124">
        <f t="shared" si="21"/>
        <v>43613</v>
      </c>
      <c r="G162" s="154" t="str">
        <f>IF(ControlTardes!H162&lt;&gt;"",ControlTardes!H162,"")</f>
        <v/>
      </c>
      <c r="H162" s="158">
        <f>ControlTardes!I162</f>
        <v>0</v>
      </c>
      <c r="I162" s="140" t="s">
        <v>23</v>
      </c>
      <c r="J162" s="159">
        <f>ControlTardes!K162</f>
        <v>0</v>
      </c>
      <c r="K162" s="138" t="str">
        <f>ControlTardes!L162</f>
        <v>NO</v>
      </c>
      <c r="L162" s="147" t="str">
        <f>IF(Tabla1[[#This Row],[Tardes]]="SI",1,"")</f>
        <v/>
      </c>
      <c r="M162" s="67"/>
      <c r="N162" s="83"/>
      <c r="O162" s="97"/>
      <c r="P162" s="97"/>
      <c r="Q162" s="97"/>
      <c r="R162" s="97"/>
      <c r="S162" s="182">
        <f>COUNTIF(G162:G168,"")</f>
        <v>5</v>
      </c>
      <c r="T162" s="182">
        <f>S162*7</f>
        <v>35</v>
      </c>
      <c r="U162" s="182">
        <f>$U$11*S162</f>
        <v>42</v>
      </c>
      <c r="V162" s="182">
        <f>U162-INT(U162)</f>
        <v>0</v>
      </c>
      <c r="W162" s="182">
        <f>SUM(Z162:Z168)</f>
        <v>0</v>
      </c>
      <c r="X162" s="182">
        <f>W162-INT(W162)</f>
        <v>0</v>
      </c>
      <c r="Y162" s="182" t="str">
        <f>IF(W162&lt;U162,IF(W162&gt;T162,"SI","NO"),"NO")</f>
        <v>NO</v>
      </c>
      <c r="Z162" s="42">
        <f t="shared" si="22"/>
        <v>0</v>
      </c>
      <c r="AA162" s="42">
        <f t="shared" si="17"/>
        <v>0</v>
      </c>
      <c r="AB162" s="42">
        <f t="shared" si="18"/>
        <v>0</v>
      </c>
    </row>
    <row r="163" spans="1:28" ht="15" customHeight="1" thickTop="1" thickBot="1" x14ac:dyDescent="0.3">
      <c r="A163" s="144">
        <f t="shared" si="23"/>
        <v>43614</v>
      </c>
      <c r="B163" s="145">
        <f t="shared" si="16"/>
        <v>4</v>
      </c>
      <c r="C163" s="146">
        <f>ROW()</f>
        <v>163</v>
      </c>
      <c r="D163" s="177">
        <f t="shared" si="19"/>
        <v>22</v>
      </c>
      <c r="E163" s="123">
        <f t="shared" si="20"/>
        <v>29</v>
      </c>
      <c r="F163" s="124">
        <f t="shared" si="21"/>
        <v>43614</v>
      </c>
      <c r="G163" s="154" t="str">
        <f>IF(ControlTardes!H163&lt;&gt;"",ControlTardes!H163,"")</f>
        <v/>
      </c>
      <c r="H163" s="158">
        <f>ControlTardes!I163</f>
        <v>0</v>
      </c>
      <c r="I163" s="140" t="s">
        <v>23</v>
      </c>
      <c r="J163" s="159">
        <f>ControlTardes!K163</f>
        <v>0</v>
      </c>
      <c r="K163" s="138" t="str">
        <f>ControlTardes!L163</f>
        <v>NO</v>
      </c>
      <c r="L163" s="147" t="str">
        <f>IF(Tabla1[[#This Row],[Tardes]]="SI",1,"")</f>
        <v/>
      </c>
      <c r="M163" s="67"/>
      <c r="N163" s="83"/>
      <c r="O163" s="97"/>
      <c r="P163" s="97"/>
      <c r="Q163" s="97"/>
      <c r="R163" s="97"/>
      <c r="S163" s="182"/>
      <c r="T163" s="182"/>
      <c r="U163" s="182"/>
      <c r="V163" s="182"/>
      <c r="W163" s="182"/>
      <c r="X163" s="182"/>
      <c r="Y163" s="182"/>
      <c r="Z163" s="42">
        <f t="shared" si="22"/>
        <v>0</v>
      </c>
      <c r="AA163" s="42">
        <f t="shared" si="17"/>
        <v>0</v>
      </c>
      <c r="AB163" s="42">
        <f t="shared" si="18"/>
        <v>0</v>
      </c>
    </row>
    <row r="164" spans="1:28" ht="15" customHeight="1" thickTop="1" thickBot="1" x14ac:dyDescent="0.3">
      <c r="A164" s="144">
        <f t="shared" si="23"/>
        <v>43615</v>
      </c>
      <c r="B164" s="145">
        <f t="shared" si="16"/>
        <v>5</v>
      </c>
      <c r="C164" s="146">
        <f>ROW()</f>
        <v>164</v>
      </c>
      <c r="D164" s="177">
        <f t="shared" si="19"/>
        <v>22</v>
      </c>
      <c r="E164" s="123">
        <f t="shared" si="20"/>
        <v>30</v>
      </c>
      <c r="F164" s="124">
        <f t="shared" si="21"/>
        <v>43615</v>
      </c>
      <c r="G164" s="154" t="str">
        <f>IF(ControlTardes!H164&lt;&gt;"",ControlTardes!H164,"")</f>
        <v/>
      </c>
      <c r="H164" s="158">
        <f>ControlTardes!I164</f>
        <v>0</v>
      </c>
      <c r="I164" s="140" t="s">
        <v>23</v>
      </c>
      <c r="J164" s="159">
        <f>ControlTardes!K164</f>
        <v>0</v>
      </c>
      <c r="K164" s="138" t="str">
        <f>ControlTardes!L164</f>
        <v>NO</v>
      </c>
      <c r="L164" s="147" t="str">
        <f>IF(Tabla1[[#This Row],[Tardes]]="SI",1,"")</f>
        <v/>
      </c>
      <c r="M164" s="67"/>
      <c r="N164" s="83"/>
      <c r="O164" s="97"/>
      <c r="P164" s="97"/>
      <c r="Q164" s="97"/>
      <c r="R164" s="97"/>
      <c r="S164" s="182"/>
      <c r="T164" s="182"/>
      <c r="U164" s="182"/>
      <c r="V164" s="182"/>
      <c r="W164" s="182"/>
      <c r="X164" s="182"/>
      <c r="Y164" s="182"/>
      <c r="Z164" s="42">
        <f t="shared" si="22"/>
        <v>0</v>
      </c>
      <c r="AA164" s="42">
        <f t="shared" si="17"/>
        <v>0</v>
      </c>
      <c r="AB164" s="42">
        <f t="shared" si="18"/>
        <v>0</v>
      </c>
    </row>
    <row r="165" spans="1:28" ht="15" customHeight="1" thickTop="1" x14ac:dyDescent="0.25">
      <c r="A165" s="144">
        <f t="shared" si="23"/>
        <v>43616</v>
      </c>
      <c r="B165" s="145">
        <f t="shared" si="16"/>
        <v>6</v>
      </c>
      <c r="C165" s="146">
        <f>ROW()</f>
        <v>165</v>
      </c>
      <c r="D165" s="177">
        <f t="shared" si="19"/>
        <v>22</v>
      </c>
      <c r="E165" s="125">
        <f t="shared" si="20"/>
        <v>31</v>
      </c>
      <c r="F165" s="126">
        <f t="shared" si="21"/>
        <v>43616</v>
      </c>
      <c r="G165" s="154" t="str">
        <f>IF(ControlTardes!H165&lt;&gt;"",ControlTardes!H165,"")</f>
        <v/>
      </c>
      <c r="H165" s="160">
        <f>ControlTardes!I165</f>
        <v>0</v>
      </c>
      <c r="I165" s="141" t="s">
        <v>23</v>
      </c>
      <c r="J165" s="161">
        <f>ControlTardes!K165</f>
        <v>0</v>
      </c>
      <c r="K165" s="138" t="str">
        <f>ControlTardes!L165</f>
        <v>NO</v>
      </c>
      <c r="L165" s="147" t="str">
        <f>IF(Tabla1[[#This Row],[Tardes]]="SI",1,"")</f>
        <v/>
      </c>
      <c r="M165" s="67"/>
      <c r="N165" s="83"/>
      <c r="O165" s="97"/>
      <c r="P165" s="97"/>
      <c r="Q165" s="97"/>
      <c r="R165" s="97"/>
      <c r="S165" s="182"/>
      <c r="T165" s="182"/>
      <c r="U165" s="182"/>
      <c r="V165" s="182"/>
      <c r="W165" s="182"/>
      <c r="X165" s="182"/>
      <c r="Y165" s="182"/>
      <c r="Z165" s="42">
        <f t="shared" si="22"/>
        <v>0</v>
      </c>
      <c r="AA165" s="42">
        <f t="shared" si="17"/>
        <v>0</v>
      </c>
      <c r="AB165" s="42">
        <f t="shared" si="18"/>
        <v>0</v>
      </c>
    </row>
    <row r="166" spans="1:28" ht="15" customHeight="1" x14ac:dyDescent="0.25">
      <c r="A166" s="144">
        <f t="shared" si="23"/>
        <v>43617</v>
      </c>
      <c r="B166" s="145">
        <f t="shared" si="16"/>
        <v>7</v>
      </c>
      <c r="C166" s="146">
        <f>ROW()</f>
        <v>166</v>
      </c>
      <c r="D166" s="177">
        <f t="shared" si="19"/>
        <v>22</v>
      </c>
      <c r="E166" s="119">
        <f t="shared" si="20"/>
        <v>1</v>
      </c>
      <c r="F166" s="120">
        <f t="shared" si="21"/>
        <v>43617</v>
      </c>
      <c r="G166" s="154" t="str">
        <f>IF(ControlTardes!H166&lt;&gt;"",ControlTardes!H166,"")</f>
        <v>FESTIVO</v>
      </c>
      <c r="H166" s="162">
        <f>ControlTardes!I166</f>
        <v>0</v>
      </c>
      <c r="I166" s="138" t="s">
        <v>23</v>
      </c>
      <c r="J166" s="155">
        <f>ControlTardes!K166</f>
        <v>0</v>
      </c>
      <c r="K166" s="138" t="str">
        <f>ControlTardes!L166</f>
        <v>NO</v>
      </c>
      <c r="L166" s="147" t="str">
        <f>IF(Tabla1[[#This Row],[Tardes]]="SI",1,"")</f>
        <v/>
      </c>
      <c r="M166" s="67"/>
      <c r="N166" s="83"/>
      <c r="O166" s="97"/>
      <c r="P166" s="97"/>
      <c r="Q166" s="97"/>
      <c r="R166" s="97"/>
      <c r="S166" s="182"/>
      <c r="T166" s="182"/>
      <c r="U166" s="182"/>
      <c r="V166" s="182"/>
      <c r="W166" s="182"/>
      <c r="X166" s="182"/>
      <c r="Y166" s="182"/>
      <c r="Z166" s="42">
        <f t="shared" si="22"/>
        <v>0</v>
      </c>
      <c r="AA166" s="42">
        <f t="shared" si="17"/>
        <v>0</v>
      </c>
      <c r="AB166" s="42">
        <f t="shared" si="18"/>
        <v>0</v>
      </c>
    </row>
    <row r="167" spans="1:28" ht="15" customHeight="1" x14ac:dyDescent="0.25">
      <c r="A167" s="144">
        <f t="shared" si="23"/>
        <v>43618</v>
      </c>
      <c r="B167" s="145">
        <f t="shared" si="16"/>
        <v>1</v>
      </c>
      <c r="C167" s="146">
        <f>ROW()</f>
        <v>167</v>
      </c>
      <c r="D167" s="177">
        <f t="shared" si="19"/>
        <v>22</v>
      </c>
      <c r="E167" s="119">
        <f t="shared" si="20"/>
        <v>2</v>
      </c>
      <c r="F167" s="120">
        <f t="shared" si="21"/>
        <v>43618</v>
      </c>
      <c r="G167" s="154" t="str">
        <f>IF(ControlTardes!H167&lt;&gt;"",ControlTardes!H167,"")</f>
        <v>FESTIVO</v>
      </c>
      <c r="H167" s="162">
        <f>ControlTardes!I167</f>
        <v>0</v>
      </c>
      <c r="I167" s="138" t="s">
        <v>23</v>
      </c>
      <c r="J167" s="155">
        <f>ControlTardes!K167</f>
        <v>0</v>
      </c>
      <c r="K167" s="138" t="str">
        <f>ControlTardes!L167</f>
        <v>NO</v>
      </c>
      <c r="L167" s="147" t="str">
        <f>IF(Tabla1[[#This Row],[Tardes]]="SI",1,"")</f>
        <v/>
      </c>
      <c r="M167" s="67"/>
      <c r="N167" s="83"/>
      <c r="O167" s="97"/>
      <c r="P167" s="97"/>
      <c r="Q167" s="97"/>
      <c r="R167" s="97"/>
      <c r="S167" s="182"/>
      <c r="T167" s="182"/>
      <c r="U167" s="182"/>
      <c r="V167" s="182"/>
      <c r="W167" s="182"/>
      <c r="X167" s="182"/>
      <c r="Y167" s="182"/>
      <c r="Z167" s="42">
        <f t="shared" si="22"/>
        <v>0</v>
      </c>
      <c r="AA167" s="42">
        <f t="shared" si="17"/>
        <v>0</v>
      </c>
      <c r="AB167" s="42">
        <f t="shared" si="18"/>
        <v>0</v>
      </c>
    </row>
    <row r="168" spans="1:28" ht="15" customHeight="1" thickBot="1" x14ac:dyDescent="0.3">
      <c r="A168" s="144">
        <f t="shared" si="23"/>
        <v>43619</v>
      </c>
      <c r="B168" s="145">
        <f t="shared" si="16"/>
        <v>2</v>
      </c>
      <c r="C168" s="146">
        <f>ROW()</f>
        <v>168</v>
      </c>
      <c r="D168" s="177">
        <f t="shared" si="19"/>
        <v>23</v>
      </c>
      <c r="E168" s="121">
        <f t="shared" si="20"/>
        <v>3</v>
      </c>
      <c r="F168" s="122">
        <f t="shared" si="21"/>
        <v>43619</v>
      </c>
      <c r="G168" s="154" t="str">
        <f>IF(ControlTardes!H168&lt;&gt;"",ControlTardes!H168,"")</f>
        <v/>
      </c>
      <c r="H168" s="156">
        <f>ControlTardes!I168</f>
        <v>0</v>
      </c>
      <c r="I168" s="139" t="s">
        <v>23</v>
      </c>
      <c r="J168" s="157">
        <f>ControlTardes!K168</f>
        <v>0</v>
      </c>
      <c r="K168" s="138" t="str">
        <f>ControlTardes!L168</f>
        <v>NO</v>
      </c>
      <c r="L168" s="147" t="str">
        <f>IF(Tabla1[[#This Row],[Tardes]]="SI",1,"")</f>
        <v/>
      </c>
      <c r="M168" s="67"/>
      <c r="N168" s="83"/>
      <c r="O168" s="97"/>
      <c r="P168" s="97"/>
      <c r="Q168" s="97"/>
      <c r="R168" s="97"/>
      <c r="S168" s="182"/>
      <c r="T168" s="182"/>
      <c r="U168" s="182"/>
      <c r="V168" s="182"/>
      <c r="W168" s="182"/>
      <c r="X168" s="182"/>
      <c r="Y168" s="182"/>
      <c r="Z168" s="42">
        <f t="shared" si="22"/>
        <v>0</v>
      </c>
      <c r="AA168" s="42">
        <f t="shared" si="17"/>
        <v>0</v>
      </c>
      <c r="AB168" s="42">
        <f t="shared" si="18"/>
        <v>0</v>
      </c>
    </row>
    <row r="169" spans="1:28" ht="15" customHeight="1" thickTop="1" thickBot="1" x14ac:dyDescent="0.3">
      <c r="A169" s="144">
        <f t="shared" si="23"/>
        <v>43620</v>
      </c>
      <c r="B169" s="145">
        <f t="shared" si="16"/>
        <v>3</v>
      </c>
      <c r="C169" s="146">
        <f>ROW()</f>
        <v>169</v>
      </c>
      <c r="D169" s="177">
        <f t="shared" si="19"/>
        <v>23</v>
      </c>
      <c r="E169" s="123">
        <f t="shared" si="20"/>
        <v>4</v>
      </c>
      <c r="F169" s="124">
        <f t="shared" si="21"/>
        <v>43620</v>
      </c>
      <c r="G169" s="154" t="str">
        <f>IF(ControlTardes!H169&lt;&gt;"",ControlTardes!H169,"")</f>
        <v/>
      </c>
      <c r="H169" s="158">
        <f>ControlTardes!I169</f>
        <v>0</v>
      </c>
      <c r="I169" s="140" t="s">
        <v>23</v>
      </c>
      <c r="J169" s="159">
        <f>ControlTardes!K169</f>
        <v>0</v>
      </c>
      <c r="K169" s="138" t="str">
        <f>ControlTardes!L169</f>
        <v>NO</v>
      </c>
      <c r="L169" s="147" t="str">
        <f>IF(Tabla1[[#This Row],[Tardes]]="SI",1,"")</f>
        <v/>
      </c>
      <c r="M169" s="67"/>
      <c r="N169" s="83"/>
      <c r="O169" s="97"/>
      <c r="P169" s="97"/>
      <c r="Q169" s="97"/>
      <c r="R169" s="97"/>
      <c r="S169" s="182">
        <f>COUNTIF(G169:G175,"")</f>
        <v>5</v>
      </c>
      <c r="T169" s="182">
        <f>S169*7</f>
        <v>35</v>
      </c>
      <c r="U169" s="182">
        <f>$U$11*S169</f>
        <v>42</v>
      </c>
      <c r="V169" s="182">
        <f>U169-INT(U169)</f>
        <v>0</v>
      </c>
      <c r="W169" s="182">
        <f>SUM(Z169:Z175)</f>
        <v>0</v>
      </c>
      <c r="X169" s="182">
        <f>W169-INT(W169)</f>
        <v>0</v>
      </c>
      <c r="Y169" s="182" t="str">
        <f>IF(W169&lt;U169,IF(W169&gt;T169,"SI","NO"),"NO")</f>
        <v>NO</v>
      </c>
      <c r="Z169" s="42">
        <f t="shared" si="22"/>
        <v>0</v>
      </c>
      <c r="AA169" s="42">
        <f t="shared" si="17"/>
        <v>0</v>
      </c>
      <c r="AB169" s="42">
        <f t="shared" si="18"/>
        <v>0</v>
      </c>
    </row>
    <row r="170" spans="1:28" ht="15" customHeight="1" thickTop="1" thickBot="1" x14ac:dyDescent="0.3">
      <c r="A170" s="144">
        <f t="shared" si="23"/>
        <v>43621</v>
      </c>
      <c r="B170" s="145">
        <f t="shared" si="16"/>
        <v>4</v>
      </c>
      <c r="C170" s="146">
        <f>ROW()</f>
        <v>170</v>
      </c>
      <c r="D170" s="177">
        <f t="shared" si="19"/>
        <v>23</v>
      </c>
      <c r="E170" s="123">
        <f t="shared" si="20"/>
        <v>5</v>
      </c>
      <c r="F170" s="124">
        <f t="shared" si="21"/>
        <v>43621</v>
      </c>
      <c r="G170" s="154" t="str">
        <f>IF(ControlTardes!H170&lt;&gt;"",ControlTardes!H170,"")</f>
        <v/>
      </c>
      <c r="H170" s="158">
        <f>ControlTardes!I170</f>
        <v>0</v>
      </c>
      <c r="I170" s="140" t="s">
        <v>23</v>
      </c>
      <c r="J170" s="159">
        <f>ControlTardes!K170</f>
        <v>0</v>
      </c>
      <c r="K170" s="138" t="str">
        <f>ControlTardes!L170</f>
        <v>NO</v>
      </c>
      <c r="L170" s="147" t="str">
        <f>IF(Tabla1[[#This Row],[Tardes]]="SI",1,"")</f>
        <v/>
      </c>
      <c r="M170" s="67"/>
      <c r="N170" s="83"/>
      <c r="O170" s="97"/>
      <c r="P170" s="97"/>
      <c r="Q170" s="97"/>
      <c r="R170" s="97"/>
      <c r="S170" s="182"/>
      <c r="T170" s="182"/>
      <c r="U170" s="182"/>
      <c r="V170" s="182"/>
      <c r="W170" s="182"/>
      <c r="X170" s="182"/>
      <c r="Y170" s="182"/>
      <c r="Z170" s="42">
        <f t="shared" si="22"/>
        <v>0</v>
      </c>
      <c r="AA170" s="42">
        <f t="shared" si="17"/>
        <v>0</v>
      </c>
      <c r="AB170" s="42">
        <f t="shared" si="18"/>
        <v>0</v>
      </c>
    </row>
    <row r="171" spans="1:28" ht="15" customHeight="1" thickTop="1" thickBot="1" x14ac:dyDescent="0.3">
      <c r="A171" s="144">
        <f t="shared" si="23"/>
        <v>43622</v>
      </c>
      <c r="B171" s="145">
        <f t="shared" si="16"/>
        <v>5</v>
      </c>
      <c r="C171" s="146">
        <f>ROW()</f>
        <v>171</v>
      </c>
      <c r="D171" s="177">
        <f t="shared" si="19"/>
        <v>23</v>
      </c>
      <c r="E171" s="123">
        <f t="shared" si="20"/>
        <v>6</v>
      </c>
      <c r="F171" s="124">
        <f t="shared" si="21"/>
        <v>43622</v>
      </c>
      <c r="G171" s="154" t="str">
        <f>IF(ControlTardes!H171&lt;&gt;"",ControlTardes!H171,"")</f>
        <v/>
      </c>
      <c r="H171" s="158">
        <f>ControlTardes!I171</f>
        <v>0</v>
      </c>
      <c r="I171" s="140" t="s">
        <v>23</v>
      </c>
      <c r="J171" s="159">
        <f>ControlTardes!K171</f>
        <v>0</v>
      </c>
      <c r="K171" s="138" t="str">
        <f>ControlTardes!L171</f>
        <v>NO</v>
      </c>
      <c r="L171" s="147" t="str">
        <f>IF(Tabla1[[#This Row],[Tardes]]="SI",1,"")</f>
        <v/>
      </c>
      <c r="M171" s="67"/>
      <c r="N171" s="99"/>
      <c r="O171" s="97"/>
      <c r="P171" s="97"/>
      <c r="Q171" s="97"/>
      <c r="R171" s="97"/>
      <c r="S171" s="182"/>
      <c r="T171" s="182"/>
      <c r="U171" s="182"/>
      <c r="V171" s="182"/>
      <c r="W171" s="182"/>
      <c r="X171" s="182"/>
      <c r="Y171" s="182"/>
      <c r="Z171" s="42">
        <f t="shared" si="22"/>
        <v>0</v>
      </c>
      <c r="AA171" s="42">
        <f t="shared" si="17"/>
        <v>0</v>
      </c>
      <c r="AB171" s="42">
        <f t="shared" si="18"/>
        <v>0</v>
      </c>
    </row>
    <row r="172" spans="1:28" ht="15" customHeight="1" thickTop="1" x14ac:dyDescent="0.25">
      <c r="A172" s="144">
        <f t="shared" si="23"/>
        <v>43623</v>
      </c>
      <c r="B172" s="145">
        <f t="shared" si="16"/>
        <v>6</v>
      </c>
      <c r="C172" s="146">
        <f>ROW()</f>
        <v>172</v>
      </c>
      <c r="D172" s="177">
        <f t="shared" si="19"/>
        <v>23</v>
      </c>
      <c r="E172" s="125">
        <f t="shared" si="20"/>
        <v>7</v>
      </c>
      <c r="F172" s="126">
        <f t="shared" si="21"/>
        <v>43623</v>
      </c>
      <c r="G172" s="154" t="str">
        <f>IF(ControlTardes!H172&lt;&gt;"",ControlTardes!H172,"")</f>
        <v/>
      </c>
      <c r="H172" s="160">
        <f>ControlTardes!I172</f>
        <v>0</v>
      </c>
      <c r="I172" s="141" t="s">
        <v>23</v>
      </c>
      <c r="J172" s="161">
        <f>ControlTardes!K172</f>
        <v>0</v>
      </c>
      <c r="K172" s="138" t="str">
        <f>ControlTardes!L172</f>
        <v>NO</v>
      </c>
      <c r="L172" s="147" t="str">
        <f>IF(Tabla1[[#This Row],[Tardes]]="SI",1,"")</f>
        <v/>
      </c>
      <c r="M172" s="67"/>
      <c r="N172" s="83"/>
      <c r="O172" s="97"/>
      <c r="P172" s="97"/>
      <c r="Q172" s="97"/>
      <c r="R172" s="97"/>
      <c r="S172" s="182"/>
      <c r="T172" s="182"/>
      <c r="U172" s="182"/>
      <c r="V172" s="182"/>
      <c r="W172" s="182"/>
      <c r="X172" s="182"/>
      <c r="Y172" s="182"/>
      <c r="Z172" s="42">
        <f t="shared" si="22"/>
        <v>0</v>
      </c>
      <c r="AA172" s="42">
        <f t="shared" si="17"/>
        <v>0</v>
      </c>
      <c r="AB172" s="42">
        <f t="shared" si="18"/>
        <v>0</v>
      </c>
    </row>
    <row r="173" spans="1:28" ht="15" customHeight="1" x14ac:dyDescent="0.25">
      <c r="A173" s="144">
        <f t="shared" si="23"/>
        <v>43624</v>
      </c>
      <c r="B173" s="145">
        <f t="shared" si="16"/>
        <v>7</v>
      </c>
      <c r="C173" s="146">
        <f>ROW()</f>
        <v>173</v>
      </c>
      <c r="D173" s="177">
        <f t="shared" si="19"/>
        <v>23</v>
      </c>
      <c r="E173" s="119">
        <f t="shared" si="20"/>
        <v>8</v>
      </c>
      <c r="F173" s="120">
        <f t="shared" si="21"/>
        <v>43624</v>
      </c>
      <c r="G173" s="154" t="str">
        <f>IF(ControlTardes!H173&lt;&gt;"",ControlTardes!H173,"")</f>
        <v>FESTIVO</v>
      </c>
      <c r="H173" s="162">
        <f>ControlTardes!I173</f>
        <v>0</v>
      </c>
      <c r="I173" s="138" t="s">
        <v>23</v>
      </c>
      <c r="J173" s="155">
        <f>ControlTardes!K173</f>
        <v>0</v>
      </c>
      <c r="K173" s="138" t="str">
        <f>ControlTardes!L173</f>
        <v>NO</v>
      </c>
      <c r="L173" s="147" t="str">
        <f>IF(Tabla1[[#This Row],[Tardes]]="SI",1,"")</f>
        <v/>
      </c>
      <c r="M173" s="67"/>
      <c r="N173" s="83"/>
      <c r="O173" s="97"/>
      <c r="P173" s="97"/>
      <c r="Q173" s="97"/>
      <c r="R173" s="97"/>
      <c r="S173" s="182"/>
      <c r="T173" s="182"/>
      <c r="U173" s="182"/>
      <c r="V173" s="182"/>
      <c r="W173" s="182"/>
      <c r="X173" s="182"/>
      <c r="Y173" s="182"/>
      <c r="Z173" s="42">
        <f t="shared" si="22"/>
        <v>0</v>
      </c>
      <c r="AA173" s="42">
        <f t="shared" si="17"/>
        <v>0</v>
      </c>
      <c r="AB173" s="42">
        <f t="shared" si="18"/>
        <v>0</v>
      </c>
    </row>
    <row r="174" spans="1:28" ht="15" customHeight="1" x14ac:dyDescent="0.25">
      <c r="A174" s="144">
        <f t="shared" si="23"/>
        <v>43625</v>
      </c>
      <c r="B174" s="145">
        <f t="shared" si="16"/>
        <v>1</v>
      </c>
      <c r="C174" s="146">
        <f>ROW()</f>
        <v>174</v>
      </c>
      <c r="D174" s="177">
        <f t="shared" si="19"/>
        <v>23</v>
      </c>
      <c r="E174" s="119">
        <f t="shared" si="20"/>
        <v>9</v>
      </c>
      <c r="F174" s="120">
        <f t="shared" si="21"/>
        <v>43625</v>
      </c>
      <c r="G174" s="154" t="str">
        <f>IF(ControlTardes!H174&lt;&gt;"",ControlTardes!H174,"")</f>
        <v>FESTIVO</v>
      </c>
      <c r="H174" s="162">
        <f>ControlTardes!I174</f>
        <v>0</v>
      </c>
      <c r="I174" s="138" t="s">
        <v>23</v>
      </c>
      <c r="J174" s="155">
        <f>ControlTardes!K174</f>
        <v>0</v>
      </c>
      <c r="K174" s="138" t="str">
        <f>ControlTardes!L174</f>
        <v>NO</v>
      </c>
      <c r="L174" s="147" t="str">
        <f>IF(Tabla1[[#This Row],[Tardes]]="SI",1,"")</f>
        <v/>
      </c>
      <c r="M174" s="67"/>
      <c r="N174" s="83"/>
      <c r="O174" s="97"/>
      <c r="P174" s="97"/>
      <c r="Q174" s="97"/>
      <c r="R174" s="97"/>
      <c r="S174" s="182"/>
      <c r="T174" s="182"/>
      <c r="U174" s="182"/>
      <c r="V174" s="182"/>
      <c r="W174" s="182"/>
      <c r="X174" s="182"/>
      <c r="Y174" s="182"/>
      <c r="Z174" s="42">
        <f t="shared" si="22"/>
        <v>0</v>
      </c>
      <c r="AA174" s="42">
        <f t="shared" si="17"/>
        <v>0</v>
      </c>
      <c r="AB174" s="42">
        <f t="shared" si="18"/>
        <v>0</v>
      </c>
    </row>
    <row r="175" spans="1:28" ht="15" customHeight="1" thickBot="1" x14ac:dyDescent="0.3">
      <c r="A175" s="144">
        <f t="shared" si="23"/>
        <v>43626</v>
      </c>
      <c r="B175" s="145">
        <f t="shared" si="16"/>
        <v>2</v>
      </c>
      <c r="C175" s="146">
        <f>ROW()</f>
        <v>175</v>
      </c>
      <c r="D175" s="177">
        <f t="shared" si="19"/>
        <v>24</v>
      </c>
      <c r="E175" s="121">
        <f t="shared" si="20"/>
        <v>10</v>
      </c>
      <c r="F175" s="122">
        <f t="shared" si="21"/>
        <v>43626</v>
      </c>
      <c r="G175" s="154" t="str">
        <f>IF(ControlTardes!H175&lt;&gt;"",ControlTardes!H175,"")</f>
        <v/>
      </c>
      <c r="H175" s="156">
        <f>ControlTardes!I175</f>
        <v>0</v>
      </c>
      <c r="I175" s="139" t="s">
        <v>23</v>
      </c>
      <c r="J175" s="157">
        <f>ControlTardes!K175</f>
        <v>0</v>
      </c>
      <c r="K175" s="138" t="str">
        <f>ControlTardes!L175</f>
        <v>NO</v>
      </c>
      <c r="L175" s="147" t="str">
        <f>IF(Tabla1[[#This Row],[Tardes]]="SI",1,"")</f>
        <v/>
      </c>
      <c r="M175" s="67"/>
      <c r="N175" s="83"/>
      <c r="O175" s="97"/>
      <c r="P175" s="97"/>
      <c r="Q175" s="97"/>
      <c r="R175" s="97"/>
      <c r="S175" s="182"/>
      <c r="T175" s="182"/>
      <c r="U175" s="182"/>
      <c r="V175" s="182"/>
      <c r="W175" s="182"/>
      <c r="X175" s="182"/>
      <c r="Y175" s="182"/>
      <c r="Z175" s="42">
        <f t="shared" si="22"/>
        <v>0</v>
      </c>
      <c r="AA175" s="42">
        <f t="shared" si="17"/>
        <v>0</v>
      </c>
      <c r="AB175" s="42">
        <f t="shared" si="18"/>
        <v>0</v>
      </c>
    </row>
    <row r="176" spans="1:28" ht="15" customHeight="1" thickTop="1" thickBot="1" x14ac:dyDescent="0.3">
      <c r="A176" s="144">
        <f t="shared" si="23"/>
        <v>43627</v>
      </c>
      <c r="B176" s="145">
        <f t="shared" si="16"/>
        <v>3</v>
      </c>
      <c r="C176" s="146">
        <f>ROW()</f>
        <v>176</v>
      </c>
      <c r="D176" s="177">
        <f t="shared" si="19"/>
        <v>24</v>
      </c>
      <c r="E176" s="123">
        <f t="shared" si="20"/>
        <v>11</v>
      </c>
      <c r="F176" s="124">
        <f t="shared" si="21"/>
        <v>43627</v>
      </c>
      <c r="G176" s="154" t="str">
        <f>IF(ControlTardes!H176&lt;&gt;"",ControlTardes!H176,"")</f>
        <v/>
      </c>
      <c r="H176" s="158">
        <f>ControlTardes!I176</f>
        <v>0</v>
      </c>
      <c r="I176" s="140" t="s">
        <v>23</v>
      </c>
      <c r="J176" s="159">
        <f>ControlTardes!K176</f>
        <v>0</v>
      </c>
      <c r="K176" s="138" t="str">
        <f>ControlTardes!L176</f>
        <v>NO</v>
      </c>
      <c r="L176" s="147" t="str">
        <f>IF(Tabla1[[#This Row],[Tardes]]="SI",1,"")</f>
        <v/>
      </c>
      <c r="M176" s="67"/>
      <c r="N176" s="83"/>
      <c r="O176" s="97"/>
      <c r="P176" s="97"/>
      <c r="Q176" s="97"/>
      <c r="R176" s="97"/>
      <c r="S176" s="182">
        <f>COUNTIF(G176:G182,"")</f>
        <v>5</v>
      </c>
      <c r="T176" s="182">
        <f>S176*7</f>
        <v>35</v>
      </c>
      <c r="U176" s="182">
        <f>$U$11*S176</f>
        <v>42</v>
      </c>
      <c r="V176" s="182">
        <f>U176-INT(U176)</f>
        <v>0</v>
      </c>
      <c r="W176" s="182">
        <f>SUM(Z176:Z182)</f>
        <v>0</v>
      </c>
      <c r="X176" s="182">
        <f>W176-INT(W176)</f>
        <v>0</v>
      </c>
      <c r="Y176" s="182" t="str">
        <f>IF(W176&lt;U176,IF(W176&gt;T176,"SI","NO"),"NO")</f>
        <v>NO</v>
      </c>
      <c r="Z176" s="42">
        <f t="shared" si="22"/>
        <v>0</v>
      </c>
      <c r="AA176" s="42">
        <f t="shared" si="17"/>
        <v>0</v>
      </c>
      <c r="AB176" s="42">
        <f t="shared" si="18"/>
        <v>0</v>
      </c>
    </row>
    <row r="177" spans="1:28" ht="15" customHeight="1" thickTop="1" thickBot="1" x14ac:dyDescent="0.3">
      <c r="A177" s="144">
        <f t="shared" si="23"/>
        <v>43628</v>
      </c>
      <c r="B177" s="145">
        <f t="shared" si="16"/>
        <v>4</v>
      </c>
      <c r="C177" s="146">
        <f>ROW()</f>
        <v>177</v>
      </c>
      <c r="D177" s="177">
        <f t="shared" si="19"/>
        <v>24</v>
      </c>
      <c r="E177" s="123">
        <f t="shared" si="20"/>
        <v>12</v>
      </c>
      <c r="F177" s="124">
        <f t="shared" si="21"/>
        <v>43628</v>
      </c>
      <c r="G177" s="154" t="str">
        <f>IF(ControlTardes!H177&lt;&gt;"",ControlTardes!H177,"")</f>
        <v/>
      </c>
      <c r="H177" s="158">
        <f>ControlTardes!I177</f>
        <v>0</v>
      </c>
      <c r="I177" s="140" t="s">
        <v>23</v>
      </c>
      <c r="J177" s="159">
        <f>ControlTardes!K177</f>
        <v>0</v>
      </c>
      <c r="K177" s="138" t="str">
        <f>ControlTardes!L177</f>
        <v>NO</v>
      </c>
      <c r="L177" s="147" t="str">
        <f>IF(Tabla1[[#This Row],[Tardes]]="SI",1,"")</f>
        <v/>
      </c>
      <c r="M177" s="67"/>
      <c r="N177" s="83"/>
      <c r="O177" s="97"/>
      <c r="P177" s="97"/>
      <c r="Q177" s="97"/>
      <c r="R177" s="97"/>
      <c r="S177" s="182"/>
      <c r="T177" s="182"/>
      <c r="U177" s="182"/>
      <c r="V177" s="182"/>
      <c r="W177" s="182"/>
      <c r="X177" s="182"/>
      <c r="Y177" s="182"/>
      <c r="Z177" s="42">
        <f t="shared" si="22"/>
        <v>0</v>
      </c>
      <c r="AA177" s="42">
        <f t="shared" si="17"/>
        <v>0</v>
      </c>
      <c r="AB177" s="42">
        <f t="shared" si="18"/>
        <v>0</v>
      </c>
    </row>
    <row r="178" spans="1:28" ht="15" customHeight="1" thickTop="1" thickBot="1" x14ac:dyDescent="0.3">
      <c r="A178" s="144">
        <f t="shared" si="23"/>
        <v>43629</v>
      </c>
      <c r="B178" s="145">
        <f t="shared" si="16"/>
        <v>5</v>
      </c>
      <c r="C178" s="146">
        <f>ROW()</f>
        <v>178</v>
      </c>
      <c r="D178" s="177">
        <f t="shared" si="19"/>
        <v>24</v>
      </c>
      <c r="E178" s="123">
        <f t="shared" si="20"/>
        <v>13</v>
      </c>
      <c r="F178" s="124">
        <f t="shared" si="21"/>
        <v>43629</v>
      </c>
      <c r="G178" s="154" t="str">
        <f>IF(ControlTardes!H178&lt;&gt;"",ControlTardes!H178,"")</f>
        <v/>
      </c>
      <c r="H178" s="158">
        <f>ControlTardes!I178</f>
        <v>0</v>
      </c>
      <c r="I178" s="140" t="s">
        <v>23</v>
      </c>
      <c r="J178" s="159">
        <f>ControlTardes!K178</f>
        <v>0</v>
      </c>
      <c r="K178" s="138" t="str">
        <f>ControlTardes!L178</f>
        <v>NO</v>
      </c>
      <c r="L178" s="147" t="str">
        <f>IF(Tabla1[[#This Row],[Tardes]]="SI",1,"")</f>
        <v/>
      </c>
      <c r="M178" s="67"/>
      <c r="N178" s="83"/>
      <c r="O178" s="97"/>
      <c r="P178" s="97"/>
      <c r="Q178" s="97"/>
      <c r="R178" s="97"/>
      <c r="S178" s="182"/>
      <c r="T178" s="182"/>
      <c r="U178" s="182"/>
      <c r="V178" s="182"/>
      <c r="W178" s="182"/>
      <c r="X178" s="182"/>
      <c r="Y178" s="182"/>
      <c r="Z178" s="42">
        <f t="shared" si="22"/>
        <v>0</v>
      </c>
      <c r="AA178" s="42">
        <f t="shared" si="17"/>
        <v>0</v>
      </c>
      <c r="AB178" s="42">
        <f t="shared" si="18"/>
        <v>0</v>
      </c>
    </row>
    <row r="179" spans="1:28" ht="15" customHeight="1" thickTop="1" x14ac:dyDescent="0.25">
      <c r="A179" s="144">
        <f t="shared" si="23"/>
        <v>43630</v>
      </c>
      <c r="B179" s="145">
        <f t="shared" si="16"/>
        <v>6</v>
      </c>
      <c r="C179" s="146">
        <f>ROW()</f>
        <v>179</v>
      </c>
      <c r="D179" s="177">
        <f t="shared" si="19"/>
        <v>24</v>
      </c>
      <c r="E179" s="125">
        <f t="shared" si="20"/>
        <v>14</v>
      </c>
      <c r="F179" s="126">
        <f t="shared" si="21"/>
        <v>43630</v>
      </c>
      <c r="G179" s="154" t="str">
        <f>IF(ControlTardes!H179&lt;&gt;"",ControlTardes!H179,"")</f>
        <v/>
      </c>
      <c r="H179" s="160">
        <f>ControlTardes!I179</f>
        <v>0</v>
      </c>
      <c r="I179" s="141" t="s">
        <v>23</v>
      </c>
      <c r="J179" s="161">
        <f>ControlTardes!K179</f>
        <v>0</v>
      </c>
      <c r="K179" s="138" t="str">
        <f>ControlTardes!L179</f>
        <v>NO</v>
      </c>
      <c r="L179" s="147" t="str">
        <f>IF(Tabla1[[#This Row],[Tardes]]="SI",1,"")</f>
        <v/>
      </c>
      <c r="M179" s="67"/>
      <c r="N179" s="83"/>
      <c r="O179" s="97"/>
      <c r="P179" s="97"/>
      <c r="Q179" s="97"/>
      <c r="R179" s="97"/>
      <c r="S179" s="182"/>
      <c r="T179" s="182"/>
      <c r="U179" s="182"/>
      <c r="V179" s="182"/>
      <c r="W179" s="182"/>
      <c r="X179" s="182"/>
      <c r="Y179" s="182"/>
      <c r="Z179" s="42">
        <f t="shared" si="22"/>
        <v>0</v>
      </c>
      <c r="AA179" s="42">
        <f t="shared" si="17"/>
        <v>0</v>
      </c>
      <c r="AB179" s="42">
        <f t="shared" si="18"/>
        <v>0</v>
      </c>
    </row>
    <row r="180" spans="1:28" ht="15" customHeight="1" x14ac:dyDescent="0.25">
      <c r="A180" s="144">
        <f t="shared" si="23"/>
        <v>43631</v>
      </c>
      <c r="B180" s="145">
        <f t="shared" si="16"/>
        <v>7</v>
      </c>
      <c r="C180" s="146">
        <f>ROW()</f>
        <v>180</v>
      </c>
      <c r="D180" s="177">
        <f t="shared" si="19"/>
        <v>24</v>
      </c>
      <c r="E180" s="119">
        <f t="shared" si="20"/>
        <v>15</v>
      </c>
      <c r="F180" s="120">
        <f t="shared" si="21"/>
        <v>43631</v>
      </c>
      <c r="G180" s="154" t="str">
        <f>IF(ControlTardes!H180&lt;&gt;"",ControlTardes!H180,"")</f>
        <v>FESTIVO</v>
      </c>
      <c r="H180" s="162">
        <f>ControlTardes!I180</f>
        <v>0</v>
      </c>
      <c r="I180" s="138" t="s">
        <v>23</v>
      </c>
      <c r="J180" s="155">
        <f>ControlTardes!K180</f>
        <v>0</v>
      </c>
      <c r="K180" s="138" t="str">
        <f>ControlTardes!L180</f>
        <v>NO</v>
      </c>
      <c r="L180" s="147" t="str">
        <f>IF(Tabla1[[#This Row],[Tardes]]="SI",1,"")</f>
        <v/>
      </c>
      <c r="M180" s="67"/>
      <c r="N180" s="83"/>
      <c r="O180" s="97"/>
      <c r="P180" s="97"/>
      <c r="Q180" s="97"/>
      <c r="R180" s="97"/>
      <c r="S180" s="182"/>
      <c r="T180" s="182"/>
      <c r="U180" s="182"/>
      <c r="V180" s="182"/>
      <c r="W180" s="182"/>
      <c r="X180" s="182"/>
      <c r="Y180" s="182"/>
      <c r="Z180" s="42">
        <f t="shared" si="22"/>
        <v>0</v>
      </c>
      <c r="AA180" s="42">
        <f t="shared" si="17"/>
        <v>0</v>
      </c>
      <c r="AB180" s="42">
        <f t="shared" si="18"/>
        <v>0</v>
      </c>
    </row>
    <row r="181" spans="1:28" ht="15" customHeight="1" x14ac:dyDescent="0.25">
      <c r="A181" s="144">
        <f t="shared" si="23"/>
        <v>43632</v>
      </c>
      <c r="B181" s="145">
        <f t="shared" si="16"/>
        <v>1</v>
      </c>
      <c r="C181" s="146">
        <f>ROW()</f>
        <v>181</v>
      </c>
      <c r="D181" s="177">
        <f t="shared" si="19"/>
        <v>24</v>
      </c>
      <c r="E181" s="119">
        <f t="shared" si="20"/>
        <v>16</v>
      </c>
      <c r="F181" s="120">
        <f t="shared" si="21"/>
        <v>43632</v>
      </c>
      <c r="G181" s="154" t="str">
        <f>IF(ControlTardes!H181&lt;&gt;"",ControlTardes!H181,"")</f>
        <v>FESTIVO</v>
      </c>
      <c r="H181" s="162">
        <f>ControlTardes!I181</f>
        <v>0</v>
      </c>
      <c r="I181" s="138" t="s">
        <v>23</v>
      </c>
      <c r="J181" s="155">
        <f>ControlTardes!K181</f>
        <v>0</v>
      </c>
      <c r="K181" s="138" t="str">
        <f>ControlTardes!L181</f>
        <v>NO</v>
      </c>
      <c r="L181" s="147" t="str">
        <f>IF(Tabla1[[#This Row],[Tardes]]="SI",1,"")</f>
        <v/>
      </c>
      <c r="M181" s="67"/>
      <c r="N181" s="83"/>
      <c r="O181" s="97"/>
      <c r="P181" s="97"/>
      <c r="Q181" s="97"/>
      <c r="R181" s="97"/>
      <c r="S181" s="182"/>
      <c r="T181" s="182"/>
      <c r="U181" s="182"/>
      <c r="V181" s="182"/>
      <c r="W181" s="182"/>
      <c r="X181" s="182"/>
      <c r="Y181" s="182"/>
      <c r="Z181" s="42">
        <f t="shared" si="22"/>
        <v>0</v>
      </c>
      <c r="AA181" s="42">
        <f t="shared" si="17"/>
        <v>0</v>
      </c>
      <c r="AB181" s="42">
        <f t="shared" si="18"/>
        <v>0</v>
      </c>
    </row>
    <row r="182" spans="1:28" ht="15" customHeight="1" thickBot="1" x14ac:dyDescent="0.3">
      <c r="A182" s="144">
        <f t="shared" si="23"/>
        <v>43633</v>
      </c>
      <c r="B182" s="145">
        <f t="shared" si="16"/>
        <v>2</v>
      </c>
      <c r="C182" s="146">
        <f>ROW()</f>
        <v>182</v>
      </c>
      <c r="D182" s="177">
        <f t="shared" si="19"/>
        <v>25</v>
      </c>
      <c r="E182" s="121">
        <f t="shared" si="20"/>
        <v>17</v>
      </c>
      <c r="F182" s="122">
        <f t="shared" si="21"/>
        <v>43633</v>
      </c>
      <c r="G182" s="154" t="str">
        <f>IF(ControlTardes!H182&lt;&gt;"",ControlTardes!H182,"")</f>
        <v/>
      </c>
      <c r="H182" s="156">
        <f>ControlTardes!I182</f>
        <v>0</v>
      </c>
      <c r="I182" s="139" t="s">
        <v>23</v>
      </c>
      <c r="J182" s="157">
        <f>ControlTardes!K182</f>
        <v>0</v>
      </c>
      <c r="K182" s="138" t="str">
        <f>ControlTardes!L182</f>
        <v>NO</v>
      </c>
      <c r="L182" s="147" t="str">
        <f>IF(Tabla1[[#This Row],[Tardes]]="SI",1,"")</f>
        <v/>
      </c>
      <c r="M182" s="67"/>
      <c r="N182" s="83"/>
      <c r="O182" s="97"/>
      <c r="P182" s="97"/>
      <c r="Q182" s="97"/>
      <c r="R182" s="97"/>
      <c r="S182" s="182"/>
      <c r="T182" s="182"/>
      <c r="U182" s="182"/>
      <c r="V182" s="182"/>
      <c r="W182" s="182"/>
      <c r="X182" s="182"/>
      <c r="Y182" s="182"/>
      <c r="Z182" s="42">
        <f t="shared" si="22"/>
        <v>0</v>
      </c>
      <c r="AA182" s="42">
        <f t="shared" si="17"/>
        <v>0</v>
      </c>
      <c r="AB182" s="42">
        <f t="shared" si="18"/>
        <v>0</v>
      </c>
    </row>
    <row r="183" spans="1:28" ht="15" customHeight="1" thickTop="1" thickBot="1" x14ac:dyDescent="0.3">
      <c r="A183" s="144">
        <f t="shared" si="23"/>
        <v>43634</v>
      </c>
      <c r="B183" s="145">
        <f t="shared" si="16"/>
        <v>3</v>
      </c>
      <c r="C183" s="146">
        <f>ROW()</f>
        <v>183</v>
      </c>
      <c r="D183" s="177">
        <f t="shared" si="19"/>
        <v>25</v>
      </c>
      <c r="E183" s="123">
        <f t="shared" si="20"/>
        <v>18</v>
      </c>
      <c r="F183" s="124">
        <f t="shared" si="21"/>
        <v>43634</v>
      </c>
      <c r="G183" s="154" t="str">
        <f>IF(ControlTardes!H183&lt;&gt;"",ControlTardes!H183,"")</f>
        <v/>
      </c>
      <c r="H183" s="158">
        <f>ControlTardes!I183</f>
        <v>0</v>
      </c>
      <c r="I183" s="140" t="s">
        <v>23</v>
      </c>
      <c r="J183" s="159">
        <f>ControlTardes!K183</f>
        <v>0</v>
      </c>
      <c r="K183" s="138" t="str">
        <f>ControlTardes!L183</f>
        <v>NO</v>
      </c>
      <c r="L183" s="147" t="str">
        <f>IF(Tabla1[[#This Row],[Tardes]]="SI",1,"")</f>
        <v/>
      </c>
      <c r="M183" s="67"/>
      <c r="N183" s="83"/>
      <c r="O183" s="97"/>
      <c r="P183" s="97"/>
      <c r="Q183" s="97"/>
      <c r="R183" s="97"/>
      <c r="S183" s="182">
        <f>COUNTIF(G183:G189,"")</f>
        <v>5</v>
      </c>
      <c r="T183" s="182">
        <f>S183*7</f>
        <v>35</v>
      </c>
      <c r="U183" s="182">
        <f>$U$11*S183</f>
        <v>42</v>
      </c>
      <c r="V183" s="182">
        <f>U183-INT(U183)</f>
        <v>0</v>
      </c>
      <c r="W183" s="182">
        <f>SUM(Z183:Z189)</f>
        <v>0</v>
      </c>
      <c r="X183" s="182">
        <f>W183-INT(W183)</f>
        <v>0</v>
      </c>
      <c r="Y183" s="182" t="str">
        <f>IF(W183&lt;U183,IF(W183&gt;T183,"SI","NO"),"NO")</f>
        <v>NO</v>
      </c>
      <c r="Z183" s="42">
        <f t="shared" si="22"/>
        <v>0</v>
      </c>
      <c r="AA183" s="42">
        <f t="shared" si="17"/>
        <v>0</v>
      </c>
      <c r="AB183" s="42">
        <f t="shared" si="18"/>
        <v>0</v>
      </c>
    </row>
    <row r="184" spans="1:28" ht="15" customHeight="1" thickTop="1" thickBot="1" x14ac:dyDescent="0.3">
      <c r="A184" s="144">
        <f t="shared" si="23"/>
        <v>43635</v>
      </c>
      <c r="B184" s="145">
        <f t="shared" si="16"/>
        <v>4</v>
      </c>
      <c r="C184" s="146">
        <f>ROW()</f>
        <v>184</v>
      </c>
      <c r="D184" s="177">
        <f t="shared" si="19"/>
        <v>25</v>
      </c>
      <c r="E184" s="123">
        <f t="shared" si="20"/>
        <v>19</v>
      </c>
      <c r="F184" s="124">
        <f t="shared" si="21"/>
        <v>43635</v>
      </c>
      <c r="G184" s="154" t="str">
        <f>IF(ControlTardes!H184&lt;&gt;"",ControlTardes!H184,"")</f>
        <v/>
      </c>
      <c r="H184" s="158">
        <f>ControlTardes!I184</f>
        <v>0</v>
      </c>
      <c r="I184" s="140" t="s">
        <v>23</v>
      </c>
      <c r="J184" s="159">
        <f>ControlTardes!K184</f>
        <v>0</v>
      </c>
      <c r="K184" s="138" t="str">
        <f>ControlTardes!L184</f>
        <v>NO</v>
      </c>
      <c r="L184" s="147" t="str">
        <f>IF(Tabla1[[#This Row],[Tardes]]="SI",1,"")</f>
        <v/>
      </c>
      <c r="M184" s="67"/>
      <c r="N184" s="83"/>
      <c r="O184" s="97"/>
      <c r="P184" s="97"/>
      <c r="Q184" s="97"/>
      <c r="R184" s="97"/>
      <c r="S184" s="182"/>
      <c r="T184" s="182"/>
      <c r="U184" s="182"/>
      <c r="V184" s="182"/>
      <c r="W184" s="182"/>
      <c r="X184" s="182"/>
      <c r="Y184" s="182"/>
      <c r="Z184" s="42">
        <f t="shared" si="22"/>
        <v>0</v>
      </c>
      <c r="AA184" s="42">
        <f t="shared" si="17"/>
        <v>0</v>
      </c>
      <c r="AB184" s="42">
        <f t="shared" si="18"/>
        <v>0</v>
      </c>
    </row>
    <row r="185" spans="1:28" ht="15" customHeight="1" thickTop="1" thickBot="1" x14ac:dyDescent="0.3">
      <c r="A185" s="144">
        <f t="shared" si="23"/>
        <v>43636</v>
      </c>
      <c r="B185" s="145">
        <f t="shared" si="16"/>
        <v>5</v>
      </c>
      <c r="C185" s="146">
        <f>ROW()</f>
        <v>185</v>
      </c>
      <c r="D185" s="177">
        <f t="shared" si="19"/>
        <v>25</v>
      </c>
      <c r="E185" s="123">
        <f t="shared" si="20"/>
        <v>20</v>
      </c>
      <c r="F185" s="124">
        <f t="shared" si="21"/>
        <v>43636</v>
      </c>
      <c r="G185" s="154" t="str">
        <f>IF(ControlTardes!H185&lt;&gt;"",ControlTardes!H185,"")</f>
        <v/>
      </c>
      <c r="H185" s="158">
        <f>ControlTardes!I185</f>
        <v>0</v>
      </c>
      <c r="I185" s="140" t="s">
        <v>23</v>
      </c>
      <c r="J185" s="159">
        <f>ControlTardes!K185</f>
        <v>0</v>
      </c>
      <c r="K185" s="138" t="str">
        <f>ControlTardes!L185</f>
        <v>NO</v>
      </c>
      <c r="L185" s="147" t="str">
        <f>IF(Tabla1[[#This Row],[Tardes]]="SI",1,"")</f>
        <v/>
      </c>
      <c r="M185" s="67"/>
      <c r="N185" s="83"/>
      <c r="O185" s="97"/>
      <c r="P185" s="97"/>
      <c r="Q185" s="97"/>
      <c r="R185" s="97"/>
      <c r="S185" s="182"/>
      <c r="T185" s="182"/>
      <c r="U185" s="182"/>
      <c r="V185" s="182"/>
      <c r="W185" s="182"/>
      <c r="X185" s="182"/>
      <c r="Y185" s="182"/>
      <c r="Z185" s="42">
        <f t="shared" si="22"/>
        <v>0</v>
      </c>
      <c r="AA185" s="42">
        <f t="shared" si="17"/>
        <v>0</v>
      </c>
      <c r="AB185" s="42">
        <f t="shared" si="18"/>
        <v>0</v>
      </c>
    </row>
    <row r="186" spans="1:28" ht="15" customHeight="1" thickTop="1" x14ac:dyDescent="0.25">
      <c r="A186" s="144">
        <f t="shared" si="23"/>
        <v>43637</v>
      </c>
      <c r="B186" s="145">
        <f t="shared" si="16"/>
        <v>6</v>
      </c>
      <c r="C186" s="146">
        <f>ROW()</f>
        <v>186</v>
      </c>
      <c r="D186" s="177">
        <f t="shared" si="19"/>
        <v>25</v>
      </c>
      <c r="E186" s="125">
        <f t="shared" si="20"/>
        <v>21</v>
      </c>
      <c r="F186" s="126">
        <f t="shared" si="21"/>
        <v>43637</v>
      </c>
      <c r="G186" s="154" t="str">
        <f>IF(ControlTardes!H186&lt;&gt;"",ControlTardes!H186,"")</f>
        <v/>
      </c>
      <c r="H186" s="160">
        <f>ControlTardes!I186</f>
        <v>0</v>
      </c>
      <c r="I186" s="141" t="s">
        <v>23</v>
      </c>
      <c r="J186" s="161">
        <f>ControlTardes!K186</f>
        <v>0</v>
      </c>
      <c r="K186" s="138" t="str">
        <f>ControlTardes!L186</f>
        <v>NO</v>
      </c>
      <c r="L186" s="147" t="str">
        <f>IF(Tabla1[[#This Row],[Tardes]]="SI",1,"")</f>
        <v/>
      </c>
      <c r="M186" s="67"/>
      <c r="N186" s="83"/>
      <c r="O186" s="97"/>
      <c r="P186" s="97"/>
      <c r="Q186" s="97"/>
      <c r="R186" s="97"/>
      <c r="S186" s="182"/>
      <c r="T186" s="182"/>
      <c r="U186" s="182"/>
      <c r="V186" s="182"/>
      <c r="W186" s="182"/>
      <c r="X186" s="182"/>
      <c r="Y186" s="182"/>
      <c r="Z186" s="42">
        <f t="shared" si="22"/>
        <v>0</v>
      </c>
      <c r="AA186" s="42">
        <f t="shared" si="17"/>
        <v>0</v>
      </c>
      <c r="AB186" s="42">
        <f t="shared" si="18"/>
        <v>0</v>
      </c>
    </row>
    <row r="187" spans="1:28" ht="15" customHeight="1" x14ac:dyDescent="0.25">
      <c r="A187" s="144">
        <f t="shared" si="23"/>
        <v>43638</v>
      </c>
      <c r="B187" s="145">
        <f t="shared" si="16"/>
        <v>7</v>
      </c>
      <c r="C187" s="146">
        <f>ROW()</f>
        <v>187</v>
      </c>
      <c r="D187" s="177">
        <f t="shared" si="19"/>
        <v>25</v>
      </c>
      <c r="E187" s="119">
        <f t="shared" si="20"/>
        <v>22</v>
      </c>
      <c r="F187" s="120">
        <f t="shared" si="21"/>
        <v>43638</v>
      </c>
      <c r="G187" s="154" t="str">
        <f>IF(ControlTardes!H187&lt;&gt;"",ControlTardes!H187,"")</f>
        <v>FESTIVO</v>
      </c>
      <c r="H187" s="162">
        <f>ControlTardes!I187</f>
        <v>0</v>
      </c>
      <c r="I187" s="138" t="s">
        <v>23</v>
      </c>
      <c r="J187" s="155">
        <f>ControlTardes!K187</f>
        <v>0</v>
      </c>
      <c r="K187" s="138" t="str">
        <f>ControlTardes!L187</f>
        <v>NO</v>
      </c>
      <c r="L187" s="147" t="str">
        <f>IF(Tabla1[[#This Row],[Tardes]]="SI",1,"")</f>
        <v/>
      </c>
      <c r="M187" s="67"/>
      <c r="N187" s="83"/>
      <c r="O187" s="97"/>
      <c r="P187" s="97"/>
      <c r="Q187" s="97"/>
      <c r="R187" s="97"/>
      <c r="S187" s="182"/>
      <c r="T187" s="182"/>
      <c r="U187" s="182"/>
      <c r="V187" s="182"/>
      <c r="W187" s="182"/>
      <c r="X187" s="182"/>
      <c r="Y187" s="182"/>
      <c r="Z187" s="42">
        <f t="shared" si="22"/>
        <v>0</v>
      </c>
      <c r="AA187" s="42">
        <f t="shared" si="17"/>
        <v>0</v>
      </c>
      <c r="AB187" s="42">
        <f t="shared" si="18"/>
        <v>0</v>
      </c>
    </row>
    <row r="188" spans="1:28" ht="15" customHeight="1" x14ac:dyDescent="0.25">
      <c r="A188" s="144">
        <f t="shared" si="23"/>
        <v>43639</v>
      </c>
      <c r="B188" s="145">
        <f t="shared" si="16"/>
        <v>1</v>
      </c>
      <c r="C188" s="146">
        <f>ROW()</f>
        <v>188</v>
      </c>
      <c r="D188" s="177">
        <f t="shared" si="19"/>
        <v>25</v>
      </c>
      <c r="E188" s="119">
        <f t="shared" si="20"/>
        <v>23</v>
      </c>
      <c r="F188" s="120">
        <f t="shared" si="21"/>
        <v>43639</v>
      </c>
      <c r="G188" s="154" t="str">
        <f>IF(ControlTardes!H188&lt;&gt;"",ControlTardes!H188,"")</f>
        <v>FESTIVO</v>
      </c>
      <c r="H188" s="162">
        <f>ControlTardes!I188</f>
        <v>0</v>
      </c>
      <c r="I188" s="138" t="s">
        <v>23</v>
      </c>
      <c r="J188" s="155">
        <f>ControlTardes!K188</f>
        <v>0</v>
      </c>
      <c r="K188" s="138" t="str">
        <f>ControlTardes!L188</f>
        <v>NO</v>
      </c>
      <c r="L188" s="147" t="str">
        <f>IF(Tabla1[[#This Row],[Tardes]]="SI",1,"")</f>
        <v/>
      </c>
      <c r="M188" s="67"/>
      <c r="N188" s="83"/>
      <c r="O188" s="97"/>
      <c r="P188" s="97"/>
      <c r="Q188" s="97"/>
      <c r="R188" s="97"/>
      <c r="S188" s="182"/>
      <c r="T188" s="182"/>
      <c r="U188" s="182"/>
      <c r="V188" s="182"/>
      <c r="W188" s="182"/>
      <c r="X188" s="182"/>
      <c r="Y188" s="182"/>
      <c r="Z188" s="42">
        <f t="shared" si="22"/>
        <v>0</v>
      </c>
      <c r="AA188" s="42">
        <f t="shared" si="17"/>
        <v>0</v>
      </c>
      <c r="AB188" s="42">
        <f t="shared" si="18"/>
        <v>0</v>
      </c>
    </row>
    <row r="189" spans="1:28" ht="15" customHeight="1" thickBot="1" x14ac:dyDescent="0.3">
      <c r="A189" s="144">
        <f t="shared" si="23"/>
        <v>43640</v>
      </c>
      <c r="B189" s="145">
        <f t="shared" si="16"/>
        <v>2</v>
      </c>
      <c r="C189" s="146">
        <f>ROW()</f>
        <v>189</v>
      </c>
      <c r="D189" s="177">
        <f t="shared" si="19"/>
        <v>26</v>
      </c>
      <c r="E189" s="121">
        <f t="shared" si="20"/>
        <v>24</v>
      </c>
      <c r="F189" s="122">
        <f t="shared" si="21"/>
        <v>43640</v>
      </c>
      <c r="G189" s="154" t="str">
        <f>IF(ControlTardes!H189&lt;&gt;"",ControlTardes!H189,"")</f>
        <v/>
      </c>
      <c r="H189" s="156">
        <f>ControlTardes!I189</f>
        <v>0</v>
      </c>
      <c r="I189" s="139" t="s">
        <v>23</v>
      </c>
      <c r="J189" s="157">
        <f>ControlTardes!K189</f>
        <v>0</v>
      </c>
      <c r="K189" s="138" t="str">
        <f>ControlTardes!L189</f>
        <v>NO</v>
      </c>
      <c r="L189" s="147" t="str">
        <f>IF(Tabla1[[#This Row],[Tardes]]="SI",1,"")</f>
        <v/>
      </c>
      <c r="M189" s="67"/>
      <c r="N189" s="83"/>
      <c r="O189" s="97"/>
      <c r="P189" s="97"/>
      <c r="Q189" s="97"/>
      <c r="R189" s="97"/>
      <c r="S189" s="182"/>
      <c r="T189" s="182"/>
      <c r="U189" s="182"/>
      <c r="V189" s="182"/>
      <c r="W189" s="182"/>
      <c r="X189" s="182"/>
      <c r="Y189" s="182"/>
      <c r="Z189" s="42">
        <f t="shared" si="22"/>
        <v>0</v>
      </c>
      <c r="AA189" s="42">
        <f t="shared" si="17"/>
        <v>0</v>
      </c>
      <c r="AB189" s="42">
        <f t="shared" si="18"/>
        <v>0</v>
      </c>
    </row>
    <row r="190" spans="1:28" ht="15" customHeight="1" thickTop="1" thickBot="1" x14ac:dyDescent="0.3">
      <c r="A190" s="144">
        <f t="shared" si="23"/>
        <v>43641</v>
      </c>
      <c r="B190" s="145">
        <f t="shared" si="16"/>
        <v>3</v>
      </c>
      <c r="C190" s="146">
        <f>ROW()</f>
        <v>190</v>
      </c>
      <c r="D190" s="177">
        <f t="shared" si="19"/>
        <v>26</v>
      </c>
      <c r="E190" s="123">
        <f t="shared" si="20"/>
        <v>25</v>
      </c>
      <c r="F190" s="124">
        <f t="shared" si="21"/>
        <v>43641</v>
      </c>
      <c r="G190" s="154" t="str">
        <f>IF(ControlTardes!H190&lt;&gt;"",ControlTardes!H190,"")</f>
        <v/>
      </c>
      <c r="H190" s="158">
        <f>ControlTardes!I190</f>
        <v>0</v>
      </c>
      <c r="I190" s="140" t="s">
        <v>23</v>
      </c>
      <c r="J190" s="159">
        <f>ControlTardes!K190</f>
        <v>0</v>
      </c>
      <c r="K190" s="138" t="str">
        <f>ControlTardes!L190</f>
        <v>NO</v>
      </c>
      <c r="L190" s="147" t="str">
        <f>IF(Tabla1[[#This Row],[Tardes]]="SI",1,"")</f>
        <v/>
      </c>
      <c r="M190" s="67"/>
      <c r="N190" s="83"/>
      <c r="O190" s="97"/>
      <c r="P190" s="97"/>
      <c r="Q190" s="97"/>
      <c r="R190" s="97"/>
      <c r="S190" s="182">
        <f>COUNTIF(G190:G196,"")</f>
        <v>5</v>
      </c>
      <c r="T190" s="182">
        <f>S190*7</f>
        <v>35</v>
      </c>
      <c r="U190" s="182">
        <f>$U$11*S190</f>
        <v>42</v>
      </c>
      <c r="V190" s="182">
        <f>U190-INT(U190)</f>
        <v>0</v>
      </c>
      <c r="W190" s="182">
        <f>SUM(Z190:Z196)</f>
        <v>0</v>
      </c>
      <c r="X190" s="182">
        <f>W190-INT(W190)</f>
        <v>0</v>
      </c>
      <c r="Y190" s="182" t="str">
        <f>IF(W190&lt;U190,IF(W190&gt;T190,"SI","NO"),"NO")</f>
        <v>NO</v>
      </c>
      <c r="Z190" s="42">
        <f t="shared" si="22"/>
        <v>0</v>
      </c>
      <c r="AA190" s="42">
        <f t="shared" si="17"/>
        <v>0</v>
      </c>
      <c r="AB190" s="42">
        <f t="shared" si="18"/>
        <v>0</v>
      </c>
    </row>
    <row r="191" spans="1:28" ht="15" customHeight="1" thickTop="1" thickBot="1" x14ac:dyDescent="0.3">
      <c r="A191" s="144">
        <f t="shared" si="23"/>
        <v>43642</v>
      </c>
      <c r="B191" s="145">
        <f t="shared" si="16"/>
        <v>4</v>
      </c>
      <c r="C191" s="146">
        <f>ROW()</f>
        <v>191</v>
      </c>
      <c r="D191" s="177">
        <f t="shared" si="19"/>
        <v>26</v>
      </c>
      <c r="E191" s="123">
        <f t="shared" si="20"/>
        <v>26</v>
      </c>
      <c r="F191" s="124">
        <f t="shared" si="21"/>
        <v>43642</v>
      </c>
      <c r="G191" s="154" t="str">
        <f>IF(ControlTardes!H191&lt;&gt;"",ControlTardes!H191,"")</f>
        <v/>
      </c>
      <c r="H191" s="158">
        <f>ControlTardes!I191</f>
        <v>0</v>
      </c>
      <c r="I191" s="140" t="s">
        <v>23</v>
      </c>
      <c r="J191" s="159">
        <f>ControlTardes!K191</f>
        <v>0</v>
      </c>
      <c r="K191" s="138" t="str">
        <f>ControlTardes!L191</f>
        <v>NO</v>
      </c>
      <c r="L191" s="147" t="str">
        <f>IF(Tabla1[[#This Row],[Tardes]]="SI",1,"")</f>
        <v/>
      </c>
      <c r="M191" s="67"/>
      <c r="N191" s="83"/>
      <c r="O191" s="97"/>
      <c r="P191" s="97"/>
      <c r="Q191" s="97"/>
      <c r="R191" s="97"/>
      <c r="S191" s="182"/>
      <c r="T191" s="182"/>
      <c r="U191" s="182"/>
      <c r="V191" s="182"/>
      <c r="W191" s="182"/>
      <c r="X191" s="182"/>
      <c r="Y191" s="182"/>
      <c r="Z191" s="42">
        <f t="shared" si="22"/>
        <v>0</v>
      </c>
      <c r="AA191" s="42">
        <f t="shared" si="17"/>
        <v>0</v>
      </c>
      <c r="AB191" s="42">
        <f t="shared" si="18"/>
        <v>0</v>
      </c>
    </row>
    <row r="192" spans="1:28" ht="15" customHeight="1" thickTop="1" thickBot="1" x14ac:dyDescent="0.3">
      <c r="A192" s="144">
        <f t="shared" si="23"/>
        <v>43643</v>
      </c>
      <c r="B192" s="145">
        <f t="shared" si="16"/>
        <v>5</v>
      </c>
      <c r="C192" s="146">
        <f>ROW()</f>
        <v>192</v>
      </c>
      <c r="D192" s="177">
        <f t="shared" si="19"/>
        <v>26</v>
      </c>
      <c r="E192" s="123">
        <f t="shared" si="20"/>
        <v>27</v>
      </c>
      <c r="F192" s="124">
        <f t="shared" si="21"/>
        <v>43643</v>
      </c>
      <c r="G192" s="154" t="str">
        <f>IF(ControlTardes!H192&lt;&gt;"",ControlTardes!H192,"")</f>
        <v/>
      </c>
      <c r="H192" s="158">
        <f>ControlTardes!I192</f>
        <v>0</v>
      </c>
      <c r="I192" s="140" t="s">
        <v>23</v>
      </c>
      <c r="J192" s="159">
        <f>ControlTardes!K192</f>
        <v>0</v>
      </c>
      <c r="K192" s="138" t="str">
        <f>ControlTardes!L192</f>
        <v>NO</v>
      </c>
      <c r="L192" s="147" t="str">
        <f>IF(Tabla1[[#This Row],[Tardes]]="SI",1,"")</f>
        <v/>
      </c>
      <c r="M192" s="67"/>
      <c r="N192" s="83"/>
      <c r="O192" s="97"/>
      <c r="P192" s="97"/>
      <c r="Q192" s="97"/>
      <c r="R192" s="97"/>
      <c r="S192" s="182"/>
      <c r="T192" s="182"/>
      <c r="U192" s="182"/>
      <c r="V192" s="182"/>
      <c r="W192" s="182"/>
      <c r="X192" s="182"/>
      <c r="Y192" s="182"/>
      <c r="Z192" s="42">
        <f t="shared" si="22"/>
        <v>0</v>
      </c>
      <c r="AA192" s="42">
        <f t="shared" si="17"/>
        <v>0</v>
      </c>
      <c r="AB192" s="42">
        <f t="shared" si="18"/>
        <v>0</v>
      </c>
    </row>
    <row r="193" spans="1:28" ht="15" customHeight="1" thickTop="1" x14ac:dyDescent="0.25">
      <c r="A193" s="144">
        <f t="shared" si="23"/>
        <v>43644</v>
      </c>
      <c r="B193" s="145">
        <f t="shared" si="16"/>
        <v>6</v>
      </c>
      <c r="C193" s="146">
        <f>ROW()</f>
        <v>193</v>
      </c>
      <c r="D193" s="177">
        <f t="shared" si="19"/>
        <v>26</v>
      </c>
      <c r="E193" s="125">
        <f t="shared" si="20"/>
        <v>28</v>
      </c>
      <c r="F193" s="126">
        <f t="shared" si="21"/>
        <v>43644</v>
      </c>
      <c r="G193" s="154" t="str">
        <f>IF(ControlTardes!H193&lt;&gt;"",ControlTardes!H193,"")</f>
        <v/>
      </c>
      <c r="H193" s="160">
        <f>ControlTardes!I193</f>
        <v>0</v>
      </c>
      <c r="I193" s="141" t="s">
        <v>23</v>
      </c>
      <c r="J193" s="161">
        <f>ControlTardes!K193</f>
        <v>0</v>
      </c>
      <c r="K193" s="138" t="str">
        <f>ControlTardes!L193</f>
        <v>NO</v>
      </c>
      <c r="L193" s="147" t="str">
        <f>IF(Tabla1[[#This Row],[Tardes]]="SI",1,"")</f>
        <v/>
      </c>
      <c r="M193" s="67"/>
      <c r="N193" s="83"/>
      <c r="O193" s="97"/>
      <c r="P193" s="97"/>
      <c r="Q193" s="97"/>
      <c r="R193" s="97"/>
      <c r="S193" s="182"/>
      <c r="T193" s="182"/>
      <c r="U193" s="182"/>
      <c r="V193" s="182"/>
      <c r="W193" s="182"/>
      <c r="X193" s="182"/>
      <c r="Y193" s="182"/>
      <c r="Z193" s="42">
        <f t="shared" si="22"/>
        <v>0</v>
      </c>
      <c r="AA193" s="42">
        <f t="shared" si="17"/>
        <v>0</v>
      </c>
      <c r="AB193" s="42">
        <f t="shared" si="18"/>
        <v>0</v>
      </c>
    </row>
    <row r="194" spans="1:28" ht="15" customHeight="1" x14ac:dyDescent="0.25">
      <c r="A194" s="144">
        <f t="shared" si="23"/>
        <v>43645</v>
      </c>
      <c r="B194" s="145">
        <f t="shared" si="16"/>
        <v>7</v>
      </c>
      <c r="C194" s="146">
        <f>ROW()</f>
        <v>194</v>
      </c>
      <c r="D194" s="177">
        <f t="shared" si="19"/>
        <v>26</v>
      </c>
      <c r="E194" s="119">
        <f t="shared" si="20"/>
        <v>29</v>
      </c>
      <c r="F194" s="120">
        <f t="shared" si="21"/>
        <v>43645</v>
      </c>
      <c r="G194" s="154" t="str">
        <f>IF(ControlTardes!H194&lt;&gt;"",ControlTardes!H194,"")</f>
        <v>FESTIVO</v>
      </c>
      <c r="H194" s="162">
        <f>ControlTardes!I194</f>
        <v>0</v>
      </c>
      <c r="I194" s="138" t="s">
        <v>23</v>
      </c>
      <c r="J194" s="155">
        <f>ControlTardes!K194</f>
        <v>0</v>
      </c>
      <c r="K194" s="138" t="str">
        <f>ControlTardes!L194</f>
        <v>NO</v>
      </c>
      <c r="L194" s="147" t="str">
        <f>IF(Tabla1[[#This Row],[Tardes]]="SI",1,"")</f>
        <v/>
      </c>
      <c r="M194" s="67"/>
      <c r="N194" s="83"/>
      <c r="O194" s="97"/>
      <c r="P194" s="97"/>
      <c r="Q194" s="97"/>
      <c r="R194" s="97"/>
      <c r="S194" s="182"/>
      <c r="T194" s="182"/>
      <c r="U194" s="182"/>
      <c r="V194" s="182"/>
      <c r="W194" s="182"/>
      <c r="X194" s="182"/>
      <c r="Y194" s="182"/>
      <c r="Z194" s="42">
        <f t="shared" si="22"/>
        <v>0</v>
      </c>
      <c r="AA194" s="42">
        <f t="shared" si="17"/>
        <v>0</v>
      </c>
      <c r="AB194" s="42">
        <f t="shared" si="18"/>
        <v>0</v>
      </c>
    </row>
    <row r="195" spans="1:28" ht="15" customHeight="1" x14ac:dyDescent="0.25">
      <c r="A195" s="144">
        <f t="shared" si="23"/>
        <v>43646</v>
      </c>
      <c r="B195" s="145">
        <f t="shared" si="16"/>
        <v>1</v>
      </c>
      <c r="C195" s="146">
        <f>ROW()</f>
        <v>195</v>
      </c>
      <c r="D195" s="177">
        <f t="shared" si="19"/>
        <v>26</v>
      </c>
      <c r="E195" s="119">
        <f t="shared" si="20"/>
        <v>30</v>
      </c>
      <c r="F195" s="120">
        <f t="shared" si="21"/>
        <v>43646</v>
      </c>
      <c r="G195" s="154" t="str">
        <f>IF(ControlTardes!H195&lt;&gt;"",ControlTardes!H195,"")</f>
        <v>FESTIVO</v>
      </c>
      <c r="H195" s="162">
        <f>ControlTardes!I195</f>
        <v>0</v>
      </c>
      <c r="I195" s="138" t="s">
        <v>23</v>
      </c>
      <c r="J195" s="155">
        <f>ControlTardes!K195</f>
        <v>0</v>
      </c>
      <c r="K195" s="138" t="str">
        <f>ControlTardes!L195</f>
        <v>NO</v>
      </c>
      <c r="L195" s="147" t="str">
        <f>IF(Tabla1[[#This Row],[Tardes]]="SI",1,"")</f>
        <v/>
      </c>
      <c r="M195" s="67"/>
      <c r="N195" s="83"/>
      <c r="O195" s="97"/>
      <c r="P195" s="97"/>
      <c r="Q195" s="97"/>
      <c r="R195" s="97"/>
      <c r="S195" s="182"/>
      <c r="T195" s="182"/>
      <c r="U195" s="182"/>
      <c r="V195" s="182"/>
      <c r="W195" s="182"/>
      <c r="X195" s="182"/>
      <c r="Y195" s="182"/>
      <c r="Z195" s="42">
        <f t="shared" si="22"/>
        <v>0</v>
      </c>
      <c r="AA195" s="42">
        <f t="shared" si="17"/>
        <v>0</v>
      </c>
      <c r="AB195" s="42">
        <f t="shared" si="18"/>
        <v>0</v>
      </c>
    </row>
    <row r="196" spans="1:28" ht="15" customHeight="1" thickBot="1" x14ac:dyDescent="0.3">
      <c r="A196" s="144">
        <f t="shared" si="23"/>
        <v>43647</v>
      </c>
      <c r="B196" s="145">
        <f t="shared" si="16"/>
        <v>2</v>
      </c>
      <c r="C196" s="146">
        <f>ROW()</f>
        <v>196</v>
      </c>
      <c r="D196" s="177">
        <f t="shared" si="19"/>
        <v>27</v>
      </c>
      <c r="E196" s="121">
        <f t="shared" si="20"/>
        <v>1</v>
      </c>
      <c r="F196" s="122">
        <f t="shared" si="21"/>
        <v>43647</v>
      </c>
      <c r="G196" s="154" t="str">
        <f>IF(ControlTardes!H196&lt;&gt;"",ControlTardes!H196,"")</f>
        <v/>
      </c>
      <c r="H196" s="156">
        <f>ControlTardes!I196</f>
        <v>0</v>
      </c>
      <c r="I196" s="139" t="s">
        <v>23</v>
      </c>
      <c r="J196" s="157">
        <f>ControlTardes!K196</f>
        <v>0</v>
      </c>
      <c r="K196" s="138" t="str">
        <f>ControlTardes!L196</f>
        <v>NO</v>
      </c>
      <c r="L196" s="147" t="str">
        <f>IF(Tabla1[[#This Row],[Tardes]]="SI",1,"")</f>
        <v/>
      </c>
      <c r="M196" s="67"/>
      <c r="N196" s="83"/>
      <c r="O196" s="97"/>
      <c r="P196" s="97"/>
      <c r="Q196" s="97"/>
      <c r="R196" s="97"/>
      <c r="S196" s="182"/>
      <c r="T196" s="182"/>
      <c r="U196" s="182"/>
      <c r="V196" s="182"/>
      <c r="W196" s="182"/>
      <c r="X196" s="182"/>
      <c r="Y196" s="182"/>
      <c r="Z196" s="42">
        <f t="shared" si="22"/>
        <v>0</v>
      </c>
      <c r="AA196" s="42">
        <f t="shared" si="17"/>
        <v>0</v>
      </c>
      <c r="AB196" s="42">
        <f t="shared" si="18"/>
        <v>0</v>
      </c>
    </row>
    <row r="197" spans="1:28" ht="15" customHeight="1" thickTop="1" thickBot="1" x14ac:dyDescent="0.3">
      <c r="A197" s="144">
        <f t="shared" si="23"/>
        <v>43648</v>
      </c>
      <c r="B197" s="145">
        <f t="shared" si="16"/>
        <v>3</v>
      </c>
      <c r="C197" s="146">
        <f>ROW()</f>
        <v>197</v>
      </c>
      <c r="D197" s="177">
        <f t="shared" si="19"/>
        <v>27</v>
      </c>
      <c r="E197" s="123">
        <f t="shared" si="20"/>
        <v>2</v>
      </c>
      <c r="F197" s="124">
        <f t="shared" si="21"/>
        <v>43648</v>
      </c>
      <c r="G197" s="154" t="str">
        <f>IF(ControlTardes!H197&lt;&gt;"",ControlTardes!H197,"")</f>
        <v/>
      </c>
      <c r="H197" s="158">
        <f>ControlTardes!I197</f>
        <v>0</v>
      </c>
      <c r="I197" s="140" t="s">
        <v>23</v>
      </c>
      <c r="J197" s="159">
        <f>ControlTardes!K197</f>
        <v>0</v>
      </c>
      <c r="K197" s="138" t="str">
        <f>ControlTardes!L197</f>
        <v>NO</v>
      </c>
      <c r="L197" s="147" t="str">
        <f>IF(Tabla1[[#This Row],[Tardes]]="SI",1,"")</f>
        <v/>
      </c>
      <c r="M197" s="67"/>
      <c r="N197" s="83"/>
      <c r="O197" s="97"/>
      <c r="P197" s="97"/>
      <c r="Q197" s="97"/>
      <c r="R197" s="97"/>
      <c r="S197" s="182">
        <f>COUNTIF(G197:G203,"")</f>
        <v>5</v>
      </c>
      <c r="T197" s="182">
        <f>S197*7</f>
        <v>35</v>
      </c>
      <c r="U197" s="182">
        <f>$U$11*S197</f>
        <v>42</v>
      </c>
      <c r="V197" s="182">
        <f>U197-INT(U197)</f>
        <v>0</v>
      </c>
      <c r="W197" s="182">
        <f>SUM(Z197:Z203)</f>
        <v>0</v>
      </c>
      <c r="X197" s="182">
        <f>W197-INT(W197)</f>
        <v>0</v>
      </c>
      <c r="Y197" s="182" t="str">
        <f>IF(W197&lt;U197,IF(W197&gt;T197,"SI","NO"),"NO")</f>
        <v>NO</v>
      </c>
      <c r="Z197" s="42">
        <f t="shared" si="22"/>
        <v>0</v>
      </c>
      <c r="AA197" s="42">
        <f t="shared" si="17"/>
        <v>0</v>
      </c>
      <c r="AB197" s="42">
        <f t="shared" si="18"/>
        <v>0</v>
      </c>
    </row>
    <row r="198" spans="1:28" ht="15" customHeight="1" thickTop="1" thickBot="1" x14ac:dyDescent="0.3">
      <c r="A198" s="144">
        <f t="shared" si="23"/>
        <v>43649</v>
      </c>
      <c r="B198" s="145">
        <f t="shared" si="16"/>
        <v>4</v>
      </c>
      <c r="C198" s="146">
        <f>ROW()</f>
        <v>198</v>
      </c>
      <c r="D198" s="177">
        <f t="shared" si="19"/>
        <v>27</v>
      </c>
      <c r="E198" s="123">
        <f t="shared" si="20"/>
        <v>3</v>
      </c>
      <c r="F198" s="124">
        <f t="shared" si="21"/>
        <v>43649</v>
      </c>
      <c r="G198" s="154" t="str">
        <f>IF(ControlTardes!H198&lt;&gt;"",ControlTardes!H198,"")</f>
        <v/>
      </c>
      <c r="H198" s="158">
        <f>ControlTardes!I198</f>
        <v>0</v>
      </c>
      <c r="I198" s="140" t="s">
        <v>23</v>
      </c>
      <c r="J198" s="159">
        <f>ControlTardes!K198</f>
        <v>0</v>
      </c>
      <c r="K198" s="138" t="str">
        <f>ControlTardes!L198</f>
        <v>NO</v>
      </c>
      <c r="L198" s="147" t="str">
        <f>IF(Tabla1[[#This Row],[Tardes]]="SI",1,"")</f>
        <v/>
      </c>
      <c r="M198" s="67"/>
      <c r="N198" s="83"/>
      <c r="O198" s="97"/>
      <c r="P198" s="97"/>
      <c r="Q198" s="97"/>
      <c r="R198" s="97"/>
      <c r="S198" s="182"/>
      <c r="T198" s="182"/>
      <c r="U198" s="182"/>
      <c r="V198" s="182"/>
      <c r="W198" s="182"/>
      <c r="X198" s="182"/>
      <c r="Y198" s="182"/>
      <c r="Z198" s="42">
        <f t="shared" si="22"/>
        <v>0</v>
      </c>
      <c r="AA198" s="42">
        <f t="shared" si="17"/>
        <v>0</v>
      </c>
      <c r="AB198" s="42">
        <f t="shared" si="18"/>
        <v>0</v>
      </c>
    </row>
    <row r="199" spans="1:28" ht="15" customHeight="1" thickTop="1" thickBot="1" x14ac:dyDescent="0.3">
      <c r="A199" s="144">
        <f t="shared" si="23"/>
        <v>43650</v>
      </c>
      <c r="B199" s="145">
        <f t="shared" si="16"/>
        <v>5</v>
      </c>
      <c r="C199" s="146">
        <f>ROW()</f>
        <v>199</v>
      </c>
      <c r="D199" s="177">
        <f t="shared" si="19"/>
        <v>27</v>
      </c>
      <c r="E199" s="123">
        <f t="shared" si="20"/>
        <v>4</v>
      </c>
      <c r="F199" s="124">
        <f t="shared" si="21"/>
        <v>43650</v>
      </c>
      <c r="G199" s="154" t="str">
        <f>IF(ControlTardes!H199&lt;&gt;"",ControlTardes!H199,"")</f>
        <v/>
      </c>
      <c r="H199" s="158">
        <f>ControlTardes!I199</f>
        <v>0</v>
      </c>
      <c r="I199" s="140" t="s">
        <v>23</v>
      </c>
      <c r="J199" s="159">
        <f>ControlTardes!K199</f>
        <v>0</v>
      </c>
      <c r="K199" s="138" t="str">
        <f>ControlTardes!L199</f>
        <v>NO</v>
      </c>
      <c r="L199" s="147" t="str">
        <f>IF(Tabla1[[#This Row],[Tardes]]="SI",1,"")</f>
        <v/>
      </c>
      <c r="M199" s="67"/>
      <c r="N199" s="83"/>
      <c r="O199" s="97"/>
      <c r="P199" s="97"/>
      <c r="Q199" s="97"/>
      <c r="R199" s="97"/>
      <c r="S199" s="182"/>
      <c r="T199" s="182"/>
      <c r="U199" s="182"/>
      <c r="V199" s="182"/>
      <c r="W199" s="182"/>
      <c r="X199" s="182"/>
      <c r="Y199" s="182"/>
      <c r="Z199" s="42">
        <f t="shared" si="22"/>
        <v>0</v>
      </c>
      <c r="AA199" s="42">
        <f t="shared" si="17"/>
        <v>0</v>
      </c>
      <c r="AB199" s="42">
        <f t="shared" si="18"/>
        <v>0</v>
      </c>
    </row>
    <row r="200" spans="1:28" ht="15" customHeight="1" thickTop="1" x14ac:dyDescent="0.25">
      <c r="A200" s="144">
        <f t="shared" si="23"/>
        <v>43651</v>
      </c>
      <c r="B200" s="145">
        <f t="shared" si="16"/>
        <v>6</v>
      </c>
      <c r="C200" s="146">
        <f>ROW()</f>
        <v>200</v>
      </c>
      <c r="D200" s="177">
        <f t="shared" si="19"/>
        <v>27</v>
      </c>
      <c r="E200" s="125">
        <f t="shared" si="20"/>
        <v>5</v>
      </c>
      <c r="F200" s="126">
        <f t="shared" si="21"/>
        <v>43651</v>
      </c>
      <c r="G200" s="154" t="str">
        <f>IF(ControlTardes!H200&lt;&gt;"",ControlTardes!H200,"")</f>
        <v/>
      </c>
      <c r="H200" s="160">
        <f>ControlTardes!I200</f>
        <v>0</v>
      </c>
      <c r="I200" s="141" t="s">
        <v>23</v>
      </c>
      <c r="J200" s="161">
        <f>ControlTardes!K200</f>
        <v>0</v>
      </c>
      <c r="K200" s="138" t="str">
        <f>ControlTardes!L200</f>
        <v>NO</v>
      </c>
      <c r="L200" s="147" t="str">
        <f>IF(Tabla1[[#This Row],[Tardes]]="SI",1,"")</f>
        <v/>
      </c>
      <c r="M200" s="67"/>
      <c r="N200" s="83"/>
      <c r="O200" s="97"/>
      <c r="P200" s="97"/>
      <c r="Q200" s="97"/>
      <c r="R200" s="97"/>
      <c r="S200" s="182"/>
      <c r="T200" s="182"/>
      <c r="U200" s="182"/>
      <c r="V200" s="182"/>
      <c r="W200" s="182"/>
      <c r="X200" s="182"/>
      <c r="Y200" s="182"/>
      <c r="Z200" s="42">
        <f t="shared" si="22"/>
        <v>0</v>
      </c>
      <c r="AA200" s="42">
        <f t="shared" si="17"/>
        <v>0</v>
      </c>
      <c r="AB200" s="42">
        <f t="shared" si="18"/>
        <v>0</v>
      </c>
    </row>
    <row r="201" spans="1:28" ht="15" customHeight="1" x14ac:dyDescent="0.25">
      <c r="A201" s="144">
        <f t="shared" si="23"/>
        <v>43652</v>
      </c>
      <c r="B201" s="145">
        <f t="shared" si="16"/>
        <v>7</v>
      </c>
      <c r="C201" s="146">
        <f>ROW()</f>
        <v>201</v>
      </c>
      <c r="D201" s="177">
        <f t="shared" si="19"/>
        <v>27</v>
      </c>
      <c r="E201" s="119">
        <f t="shared" si="20"/>
        <v>6</v>
      </c>
      <c r="F201" s="120">
        <f t="shared" si="21"/>
        <v>43652</v>
      </c>
      <c r="G201" s="154" t="str">
        <f>IF(ControlTardes!H201&lt;&gt;"",ControlTardes!H201,"")</f>
        <v>FESTIVO</v>
      </c>
      <c r="H201" s="162">
        <f>ControlTardes!I201</f>
        <v>0</v>
      </c>
      <c r="I201" s="138" t="s">
        <v>23</v>
      </c>
      <c r="J201" s="155">
        <f>ControlTardes!K201</f>
        <v>0</v>
      </c>
      <c r="K201" s="138" t="str">
        <f>ControlTardes!L201</f>
        <v>NO</v>
      </c>
      <c r="L201" s="147" t="str">
        <f>IF(Tabla1[[#This Row],[Tardes]]="SI",1,"")</f>
        <v/>
      </c>
      <c r="M201" s="67"/>
      <c r="N201" s="83"/>
      <c r="O201" s="97"/>
      <c r="P201" s="97"/>
      <c r="Q201" s="97"/>
      <c r="R201" s="97"/>
      <c r="S201" s="182"/>
      <c r="T201" s="182"/>
      <c r="U201" s="182"/>
      <c r="V201" s="182"/>
      <c r="W201" s="182"/>
      <c r="X201" s="182"/>
      <c r="Y201" s="182"/>
      <c r="Z201" s="42">
        <f t="shared" si="22"/>
        <v>0</v>
      </c>
      <c r="AA201" s="42">
        <f t="shared" si="17"/>
        <v>0</v>
      </c>
      <c r="AB201" s="42">
        <f t="shared" si="18"/>
        <v>0</v>
      </c>
    </row>
    <row r="202" spans="1:28" ht="15" customHeight="1" x14ac:dyDescent="0.25">
      <c r="A202" s="144">
        <f t="shared" si="23"/>
        <v>43653</v>
      </c>
      <c r="B202" s="145">
        <f t="shared" si="16"/>
        <v>1</v>
      </c>
      <c r="C202" s="146">
        <f>ROW()</f>
        <v>202</v>
      </c>
      <c r="D202" s="177">
        <f t="shared" si="19"/>
        <v>27</v>
      </c>
      <c r="E202" s="119">
        <f t="shared" si="20"/>
        <v>7</v>
      </c>
      <c r="F202" s="120">
        <f t="shared" si="21"/>
        <v>43653</v>
      </c>
      <c r="G202" s="154" t="str">
        <f>IF(ControlTardes!H202&lt;&gt;"",ControlTardes!H202,"")</f>
        <v>FESTIVO</v>
      </c>
      <c r="H202" s="162">
        <f>ControlTardes!I202</f>
        <v>0</v>
      </c>
      <c r="I202" s="138" t="s">
        <v>23</v>
      </c>
      <c r="J202" s="155">
        <f>ControlTardes!K202</f>
        <v>0</v>
      </c>
      <c r="K202" s="138" t="str">
        <f>ControlTardes!L202</f>
        <v>NO</v>
      </c>
      <c r="L202" s="147" t="str">
        <f>IF(Tabla1[[#This Row],[Tardes]]="SI",1,"")</f>
        <v/>
      </c>
      <c r="M202" s="67"/>
      <c r="N202" s="83"/>
      <c r="O202" s="97"/>
      <c r="P202" s="97"/>
      <c r="Q202" s="97"/>
      <c r="R202" s="97"/>
      <c r="S202" s="182"/>
      <c r="T202" s="182"/>
      <c r="U202" s="182"/>
      <c r="V202" s="182"/>
      <c r="W202" s="182"/>
      <c r="X202" s="182"/>
      <c r="Y202" s="182"/>
      <c r="Z202" s="42">
        <f t="shared" si="22"/>
        <v>0</v>
      </c>
      <c r="AA202" s="42">
        <f t="shared" si="17"/>
        <v>0</v>
      </c>
      <c r="AB202" s="42">
        <f t="shared" si="18"/>
        <v>0</v>
      </c>
    </row>
    <row r="203" spans="1:28" ht="15" customHeight="1" thickBot="1" x14ac:dyDescent="0.3">
      <c r="A203" s="144">
        <f t="shared" si="23"/>
        <v>43654</v>
      </c>
      <c r="B203" s="145">
        <f t="shared" si="16"/>
        <v>2</v>
      </c>
      <c r="C203" s="146">
        <f>ROW()</f>
        <v>203</v>
      </c>
      <c r="D203" s="177">
        <f t="shared" si="19"/>
        <v>28</v>
      </c>
      <c r="E203" s="121">
        <f t="shared" si="20"/>
        <v>8</v>
      </c>
      <c r="F203" s="122">
        <f t="shared" si="21"/>
        <v>43654</v>
      </c>
      <c r="G203" s="154" t="str">
        <f>IF(ControlTardes!H203&lt;&gt;"",ControlTardes!H203,"")</f>
        <v/>
      </c>
      <c r="H203" s="156">
        <f>ControlTardes!I203</f>
        <v>0</v>
      </c>
      <c r="I203" s="139" t="s">
        <v>23</v>
      </c>
      <c r="J203" s="157">
        <f>ControlTardes!K203</f>
        <v>0</v>
      </c>
      <c r="K203" s="138" t="str">
        <f>ControlTardes!L203</f>
        <v>NO</v>
      </c>
      <c r="L203" s="147" t="str">
        <f>IF(Tabla1[[#This Row],[Tardes]]="SI",1,"")</f>
        <v/>
      </c>
      <c r="M203" s="67"/>
      <c r="N203" s="83"/>
      <c r="O203" s="97"/>
      <c r="P203" s="97"/>
      <c r="Q203" s="97"/>
      <c r="R203" s="97"/>
      <c r="S203" s="182"/>
      <c r="T203" s="182"/>
      <c r="U203" s="182"/>
      <c r="V203" s="182"/>
      <c r="W203" s="182"/>
      <c r="X203" s="182"/>
      <c r="Y203" s="182"/>
      <c r="Z203" s="42">
        <f t="shared" si="22"/>
        <v>0</v>
      </c>
      <c r="AA203" s="42">
        <f t="shared" si="17"/>
        <v>0</v>
      </c>
      <c r="AB203" s="42">
        <f t="shared" si="18"/>
        <v>0</v>
      </c>
    </row>
    <row r="204" spans="1:28" ht="15" customHeight="1" thickTop="1" thickBot="1" x14ac:dyDescent="0.3">
      <c r="A204" s="144">
        <f t="shared" si="23"/>
        <v>43655</v>
      </c>
      <c r="B204" s="145">
        <f t="shared" si="16"/>
        <v>3</v>
      </c>
      <c r="C204" s="146">
        <f>ROW()</f>
        <v>204</v>
      </c>
      <c r="D204" s="177">
        <f t="shared" si="19"/>
        <v>28</v>
      </c>
      <c r="E204" s="123">
        <f t="shared" si="20"/>
        <v>9</v>
      </c>
      <c r="F204" s="124">
        <f t="shared" si="21"/>
        <v>43655</v>
      </c>
      <c r="G204" s="154" t="str">
        <f>IF(ControlTardes!H204&lt;&gt;"",ControlTardes!H204,"")</f>
        <v/>
      </c>
      <c r="H204" s="158">
        <f>ControlTardes!I204</f>
        <v>0</v>
      </c>
      <c r="I204" s="140" t="s">
        <v>23</v>
      </c>
      <c r="J204" s="159">
        <f>ControlTardes!K204</f>
        <v>0</v>
      </c>
      <c r="K204" s="138" t="str">
        <f>ControlTardes!L204</f>
        <v>NO</v>
      </c>
      <c r="L204" s="147" t="str">
        <f>IF(Tabla1[[#This Row],[Tardes]]="SI",1,"")</f>
        <v/>
      </c>
      <c r="M204" s="67"/>
      <c r="N204" s="83"/>
      <c r="O204" s="97"/>
      <c r="P204" s="97"/>
      <c r="Q204" s="97"/>
      <c r="R204" s="97"/>
      <c r="S204" s="182">
        <f>COUNTIF(G204:G210,"")</f>
        <v>5</v>
      </c>
      <c r="T204" s="182">
        <f>S204*7</f>
        <v>35</v>
      </c>
      <c r="U204" s="182">
        <f>$U$11*S204</f>
        <v>42</v>
      </c>
      <c r="V204" s="182">
        <f>U204-INT(U204)</f>
        <v>0</v>
      </c>
      <c r="W204" s="182">
        <f>SUM(Z204:Z210)</f>
        <v>0</v>
      </c>
      <c r="X204" s="182">
        <f>W204-INT(W204)</f>
        <v>0</v>
      </c>
      <c r="Y204" s="182" t="str">
        <f>IF(W204&lt;U204,IF(W204&gt;T204,"SI","NO"),"NO")</f>
        <v>NO</v>
      </c>
      <c r="Z204" s="42">
        <f t="shared" si="22"/>
        <v>0</v>
      </c>
      <c r="AA204" s="42">
        <f t="shared" si="17"/>
        <v>0</v>
      </c>
      <c r="AB204" s="42">
        <f t="shared" si="18"/>
        <v>0</v>
      </c>
    </row>
    <row r="205" spans="1:28" ht="15" customHeight="1" thickTop="1" thickBot="1" x14ac:dyDescent="0.3">
      <c r="A205" s="144">
        <f t="shared" si="23"/>
        <v>43656</v>
      </c>
      <c r="B205" s="145">
        <f t="shared" si="16"/>
        <v>4</v>
      </c>
      <c r="C205" s="146">
        <f>ROW()</f>
        <v>205</v>
      </c>
      <c r="D205" s="177">
        <f t="shared" si="19"/>
        <v>28</v>
      </c>
      <c r="E205" s="123">
        <f t="shared" si="20"/>
        <v>10</v>
      </c>
      <c r="F205" s="124">
        <f t="shared" si="21"/>
        <v>43656</v>
      </c>
      <c r="G205" s="154" t="str">
        <f>IF(ControlTardes!H205&lt;&gt;"",ControlTardes!H205,"")</f>
        <v/>
      </c>
      <c r="H205" s="158">
        <f>ControlTardes!I205</f>
        <v>0</v>
      </c>
      <c r="I205" s="140" t="s">
        <v>23</v>
      </c>
      <c r="J205" s="159">
        <f>ControlTardes!K205</f>
        <v>0</v>
      </c>
      <c r="K205" s="138" t="str">
        <f>ControlTardes!L205</f>
        <v>NO</v>
      </c>
      <c r="L205" s="147" t="str">
        <f>IF(Tabla1[[#This Row],[Tardes]]="SI",1,"")</f>
        <v/>
      </c>
      <c r="M205" s="67"/>
      <c r="N205" s="83"/>
      <c r="O205" s="97"/>
      <c r="P205" s="97"/>
      <c r="Q205" s="97"/>
      <c r="R205" s="97"/>
      <c r="S205" s="182"/>
      <c r="T205" s="182"/>
      <c r="U205" s="182"/>
      <c r="V205" s="182"/>
      <c r="W205" s="182"/>
      <c r="X205" s="182"/>
      <c r="Y205" s="182"/>
      <c r="Z205" s="42">
        <f t="shared" si="22"/>
        <v>0</v>
      </c>
      <c r="AA205" s="42">
        <f t="shared" si="17"/>
        <v>0</v>
      </c>
      <c r="AB205" s="42">
        <f t="shared" si="18"/>
        <v>0</v>
      </c>
    </row>
    <row r="206" spans="1:28" ht="15" customHeight="1" thickTop="1" thickBot="1" x14ac:dyDescent="0.3">
      <c r="A206" s="144">
        <f t="shared" si="23"/>
        <v>43657</v>
      </c>
      <c r="B206" s="145">
        <f t="shared" si="16"/>
        <v>5</v>
      </c>
      <c r="C206" s="146">
        <f>ROW()</f>
        <v>206</v>
      </c>
      <c r="D206" s="177">
        <f t="shared" si="19"/>
        <v>28</v>
      </c>
      <c r="E206" s="123">
        <f t="shared" si="20"/>
        <v>11</v>
      </c>
      <c r="F206" s="124">
        <f t="shared" si="21"/>
        <v>43657</v>
      </c>
      <c r="G206" s="154" t="str">
        <f>IF(ControlTardes!H206&lt;&gt;"",ControlTardes!H206,"")</f>
        <v/>
      </c>
      <c r="H206" s="158">
        <f>ControlTardes!I206</f>
        <v>0</v>
      </c>
      <c r="I206" s="140" t="s">
        <v>23</v>
      </c>
      <c r="J206" s="159">
        <f>ControlTardes!K206</f>
        <v>0</v>
      </c>
      <c r="K206" s="138" t="str">
        <f>ControlTardes!L206</f>
        <v>NO</v>
      </c>
      <c r="L206" s="147" t="str">
        <f>IF(Tabla1[[#This Row],[Tardes]]="SI",1,"")</f>
        <v/>
      </c>
      <c r="M206" s="67"/>
      <c r="N206" s="83"/>
      <c r="O206" s="97"/>
      <c r="P206" s="97"/>
      <c r="Q206" s="97"/>
      <c r="R206" s="97"/>
      <c r="S206" s="182"/>
      <c r="T206" s="182"/>
      <c r="U206" s="182"/>
      <c r="V206" s="182"/>
      <c r="W206" s="182"/>
      <c r="X206" s="182"/>
      <c r="Y206" s="182"/>
      <c r="Z206" s="42">
        <f t="shared" si="22"/>
        <v>0</v>
      </c>
      <c r="AA206" s="42">
        <f t="shared" si="17"/>
        <v>0</v>
      </c>
      <c r="AB206" s="42">
        <f t="shared" si="18"/>
        <v>0</v>
      </c>
    </row>
    <row r="207" spans="1:28" ht="15" customHeight="1" thickTop="1" x14ac:dyDescent="0.25">
      <c r="A207" s="144">
        <f t="shared" si="23"/>
        <v>43658</v>
      </c>
      <c r="B207" s="145">
        <f t="shared" ref="B207:B270" si="24">WEEKDAY(A207,1)</f>
        <v>6</v>
      </c>
      <c r="C207" s="146">
        <f>ROW()</f>
        <v>207</v>
      </c>
      <c r="D207" s="177">
        <f t="shared" si="19"/>
        <v>28</v>
      </c>
      <c r="E207" s="125">
        <f t="shared" si="20"/>
        <v>12</v>
      </c>
      <c r="F207" s="126">
        <f t="shared" si="21"/>
        <v>43658</v>
      </c>
      <c r="G207" s="154" t="str">
        <f>IF(ControlTardes!H207&lt;&gt;"",ControlTardes!H207,"")</f>
        <v/>
      </c>
      <c r="H207" s="160">
        <f>ControlTardes!I207</f>
        <v>0</v>
      </c>
      <c r="I207" s="141" t="s">
        <v>23</v>
      </c>
      <c r="J207" s="161">
        <f>ControlTardes!K207</f>
        <v>0</v>
      </c>
      <c r="K207" s="138" t="str">
        <f>ControlTardes!L207</f>
        <v>NO</v>
      </c>
      <c r="L207" s="147" t="str">
        <f>IF(Tabla1[[#This Row],[Tardes]]="SI",1,"")</f>
        <v/>
      </c>
      <c r="M207" s="67"/>
      <c r="N207" s="83"/>
      <c r="O207" s="97"/>
      <c r="P207" s="97"/>
      <c r="Q207" s="97"/>
      <c r="R207" s="97"/>
      <c r="S207" s="182"/>
      <c r="T207" s="182"/>
      <c r="U207" s="182"/>
      <c r="V207" s="182"/>
      <c r="W207" s="182"/>
      <c r="X207" s="182"/>
      <c r="Y207" s="182"/>
      <c r="Z207" s="42">
        <f t="shared" si="22"/>
        <v>0</v>
      </c>
      <c r="AA207" s="42">
        <f t="shared" ref="AA207:AA270" si="25">H207</f>
        <v>0</v>
      </c>
      <c r="AB207" s="42">
        <f t="shared" ref="AB207:AB270" si="26">J207/60</f>
        <v>0</v>
      </c>
    </row>
    <row r="208" spans="1:28" ht="15" customHeight="1" x14ac:dyDescent="0.25">
      <c r="A208" s="144">
        <f t="shared" si="23"/>
        <v>43659</v>
      </c>
      <c r="B208" s="145">
        <f t="shared" si="24"/>
        <v>7</v>
      </c>
      <c r="C208" s="146">
        <f>ROW()</f>
        <v>208</v>
      </c>
      <c r="D208" s="177">
        <f t="shared" ref="D208:D271" si="27">WEEKNUM($A208,2)</f>
        <v>28</v>
      </c>
      <c r="E208" s="119">
        <f t="shared" ref="E208:E271" si="28">DAY($A208)</f>
        <v>13</v>
      </c>
      <c r="F208" s="120">
        <f t="shared" ref="F208:F271" si="29">$A208</f>
        <v>43659</v>
      </c>
      <c r="G208" s="154" t="str">
        <f>IF(ControlTardes!H208&lt;&gt;"",ControlTardes!H208,"")</f>
        <v>FESTIVO</v>
      </c>
      <c r="H208" s="162">
        <f>ControlTardes!I208</f>
        <v>0</v>
      </c>
      <c r="I208" s="138" t="s">
        <v>23</v>
      </c>
      <c r="J208" s="155">
        <f>ControlTardes!K208</f>
        <v>0</v>
      </c>
      <c r="K208" s="138" t="str">
        <f>ControlTardes!L208</f>
        <v>NO</v>
      </c>
      <c r="L208" s="147" t="str">
        <f>IF(Tabla1[[#This Row],[Tardes]]="SI",1,"")</f>
        <v/>
      </c>
      <c r="M208" s="67"/>
      <c r="N208" s="83"/>
      <c r="O208" s="97"/>
      <c r="P208" s="97"/>
      <c r="Q208" s="97"/>
      <c r="R208" s="97"/>
      <c r="S208" s="182"/>
      <c r="T208" s="182"/>
      <c r="U208" s="182"/>
      <c r="V208" s="182"/>
      <c r="W208" s="182"/>
      <c r="X208" s="182"/>
      <c r="Y208" s="182"/>
      <c r="Z208" s="42">
        <f t="shared" ref="Z208:Z271" si="30">AA208+AB208</f>
        <v>0</v>
      </c>
      <c r="AA208" s="42">
        <f t="shared" si="25"/>
        <v>0</v>
      </c>
      <c r="AB208" s="42">
        <f t="shared" si="26"/>
        <v>0</v>
      </c>
    </row>
    <row r="209" spans="1:28" ht="15" customHeight="1" x14ac:dyDescent="0.25">
      <c r="A209" s="144">
        <f t="shared" ref="A209:A272" si="31">A208+1</f>
        <v>43660</v>
      </c>
      <c r="B209" s="145">
        <f t="shared" si="24"/>
        <v>1</v>
      </c>
      <c r="C209" s="146">
        <f>ROW()</f>
        <v>209</v>
      </c>
      <c r="D209" s="177">
        <f t="shared" si="27"/>
        <v>28</v>
      </c>
      <c r="E209" s="119">
        <f t="shared" si="28"/>
        <v>14</v>
      </c>
      <c r="F209" s="120">
        <f t="shared" si="29"/>
        <v>43660</v>
      </c>
      <c r="G209" s="154" t="str">
        <f>IF(ControlTardes!H209&lt;&gt;"",ControlTardes!H209,"")</f>
        <v>FESTIVO</v>
      </c>
      <c r="H209" s="162">
        <f>ControlTardes!I209</f>
        <v>0</v>
      </c>
      <c r="I209" s="138" t="s">
        <v>23</v>
      </c>
      <c r="J209" s="155">
        <f>ControlTardes!K209</f>
        <v>0</v>
      </c>
      <c r="K209" s="138" t="str">
        <f>ControlTardes!L209</f>
        <v>NO</v>
      </c>
      <c r="L209" s="147" t="str">
        <f>IF(Tabla1[[#This Row],[Tardes]]="SI",1,"")</f>
        <v/>
      </c>
      <c r="M209" s="67"/>
      <c r="N209" s="83"/>
      <c r="O209" s="97"/>
      <c r="P209" s="97"/>
      <c r="Q209" s="97"/>
      <c r="R209" s="97"/>
      <c r="S209" s="182"/>
      <c r="T209" s="182"/>
      <c r="U209" s="182"/>
      <c r="V209" s="182"/>
      <c r="W209" s="182"/>
      <c r="X209" s="182"/>
      <c r="Y209" s="182"/>
      <c r="Z209" s="42">
        <f t="shared" si="30"/>
        <v>0</v>
      </c>
      <c r="AA209" s="42">
        <f t="shared" si="25"/>
        <v>0</v>
      </c>
      <c r="AB209" s="42">
        <f t="shared" si="26"/>
        <v>0</v>
      </c>
    </row>
    <row r="210" spans="1:28" ht="15" customHeight="1" thickBot="1" x14ac:dyDescent="0.3">
      <c r="A210" s="144">
        <f t="shared" si="31"/>
        <v>43661</v>
      </c>
      <c r="B210" s="145">
        <f t="shared" si="24"/>
        <v>2</v>
      </c>
      <c r="C210" s="146">
        <f>ROW()</f>
        <v>210</v>
      </c>
      <c r="D210" s="177">
        <f t="shared" si="27"/>
        <v>29</v>
      </c>
      <c r="E210" s="121">
        <f t="shared" si="28"/>
        <v>15</v>
      </c>
      <c r="F210" s="122">
        <f t="shared" si="29"/>
        <v>43661</v>
      </c>
      <c r="G210" s="154" t="str">
        <f>IF(ControlTardes!H210&lt;&gt;"",ControlTardes!H210,"")</f>
        <v/>
      </c>
      <c r="H210" s="156">
        <f>ControlTardes!I210</f>
        <v>0</v>
      </c>
      <c r="I210" s="139" t="s">
        <v>23</v>
      </c>
      <c r="J210" s="157">
        <f>ControlTardes!K210</f>
        <v>0</v>
      </c>
      <c r="K210" s="138" t="str">
        <f>ControlTardes!L210</f>
        <v>NO</v>
      </c>
      <c r="L210" s="147" t="str">
        <f>IF(Tabla1[[#This Row],[Tardes]]="SI",1,"")</f>
        <v/>
      </c>
      <c r="M210" s="67"/>
      <c r="N210" s="83"/>
      <c r="O210" s="97"/>
      <c r="P210" s="97"/>
      <c r="Q210" s="97"/>
      <c r="R210" s="97"/>
      <c r="S210" s="182"/>
      <c r="T210" s="182"/>
      <c r="U210" s="182"/>
      <c r="V210" s="182"/>
      <c r="W210" s="182"/>
      <c r="X210" s="182"/>
      <c r="Y210" s="182"/>
      <c r="Z210" s="42">
        <f t="shared" si="30"/>
        <v>0</v>
      </c>
      <c r="AA210" s="42">
        <f t="shared" si="25"/>
        <v>0</v>
      </c>
      <c r="AB210" s="42">
        <f t="shared" si="26"/>
        <v>0</v>
      </c>
    </row>
    <row r="211" spans="1:28" ht="15" customHeight="1" thickTop="1" thickBot="1" x14ac:dyDescent="0.3">
      <c r="A211" s="144">
        <f t="shared" si="31"/>
        <v>43662</v>
      </c>
      <c r="B211" s="145">
        <f t="shared" si="24"/>
        <v>3</v>
      </c>
      <c r="C211" s="146">
        <f>ROW()</f>
        <v>211</v>
      </c>
      <c r="D211" s="177">
        <f t="shared" si="27"/>
        <v>29</v>
      </c>
      <c r="E211" s="123">
        <f t="shared" si="28"/>
        <v>16</v>
      </c>
      <c r="F211" s="124">
        <f t="shared" si="29"/>
        <v>43662</v>
      </c>
      <c r="G211" s="154" t="str">
        <f>IF(ControlTardes!H211&lt;&gt;"",ControlTardes!H211,"")</f>
        <v/>
      </c>
      <c r="H211" s="158">
        <f>ControlTardes!I211</f>
        <v>0</v>
      </c>
      <c r="I211" s="140" t="s">
        <v>23</v>
      </c>
      <c r="J211" s="159">
        <f>ControlTardes!K211</f>
        <v>0</v>
      </c>
      <c r="K211" s="138" t="str">
        <f>ControlTardes!L211</f>
        <v>NO</v>
      </c>
      <c r="L211" s="147" t="str">
        <f>IF(Tabla1[[#This Row],[Tardes]]="SI",1,"")</f>
        <v/>
      </c>
      <c r="M211" s="67"/>
      <c r="N211" s="83"/>
      <c r="O211" s="97"/>
      <c r="P211" s="97"/>
      <c r="Q211" s="97"/>
      <c r="R211" s="97"/>
      <c r="S211" s="182">
        <f>COUNTIF(G211:G217,"")</f>
        <v>5</v>
      </c>
      <c r="T211" s="182">
        <f>S211*7</f>
        <v>35</v>
      </c>
      <c r="U211" s="182">
        <f>$U$11*S211</f>
        <v>42</v>
      </c>
      <c r="V211" s="182">
        <f>U211-INT(U211)</f>
        <v>0</v>
      </c>
      <c r="W211" s="182">
        <f>SUM(Z211:Z217)</f>
        <v>0</v>
      </c>
      <c r="X211" s="182">
        <f>W211-INT(W211)</f>
        <v>0</v>
      </c>
      <c r="Y211" s="182" t="str">
        <f>IF(W211&lt;U211,IF(W211&gt;T211,"SI","NO"),"NO")</f>
        <v>NO</v>
      </c>
      <c r="Z211" s="42">
        <f t="shared" si="30"/>
        <v>0</v>
      </c>
      <c r="AA211" s="42">
        <f t="shared" si="25"/>
        <v>0</v>
      </c>
      <c r="AB211" s="42">
        <f t="shared" si="26"/>
        <v>0</v>
      </c>
    </row>
    <row r="212" spans="1:28" ht="15" customHeight="1" thickTop="1" thickBot="1" x14ac:dyDescent="0.3">
      <c r="A212" s="144">
        <f t="shared" si="31"/>
        <v>43663</v>
      </c>
      <c r="B212" s="145">
        <f t="shared" si="24"/>
        <v>4</v>
      </c>
      <c r="C212" s="146">
        <f>ROW()</f>
        <v>212</v>
      </c>
      <c r="D212" s="177">
        <f t="shared" si="27"/>
        <v>29</v>
      </c>
      <c r="E212" s="123">
        <f t="shared" si="28"/>
        <v>17</v>
      </c>
      <c r="F212" s="124">
        <f t="shared" si="29"/>
        <v>43663</v>
      </c>
      <c r="G212" s="154" t="str">
        <f>IF(ControlTardes!H212&lt;&gt;"",ControlTardes!H212,"")</f>
        <v/>
      </c>
      <c r="H212" s="158">
        <f>ControlTardes!I212</f>
        <v>0</v>
      </c>
      <c r="I212" s="140" t="s">
        <v>23</v>
      </c>
      <c r="J212" s="159">
        <f>ControlTardes!K212</f>
        <v>0</v>
      </c>
      <c r="K212" s="138" t="str">
        <f>ControlTardes!L212</f>
        <v>NO</v>
      </c>
      <c r="L212" s="147" t="str">
        <f>IF(Tabla1[[#This Row],[Tardes]]="SI",1,"")</f>
        <v/>
      </c>
      <c r="M212" s="67"/>
      <c r="N212" s="83"/>
      <c r="O212" s="97"/>
      <c r="P212" s="97"/>
      <c r="Q212" s="97"/>
      <c r="R212" s="97"/>
      <c r="S212" s="182"/>
      <c r="T212" s="182"/>
      <c r="U212" s="182"/>
      <c r="V212" s="182"/>
      <c r="W212" s="182"/>
      <c r="X212" s="182"/>
      <c r="Y212" s="182"/>
      <c r="Z212" s="42">
        <f t="shared" si="30"/>
        <v>0</v>
      </c>
      <c r="AA212" s="42">
        <f t="shared" si="25"/>
        <v>0</v>
      </c>
      <c r="AB212" s="42">
        <f t="shared" si="26"/>
        <v>0</v>
      </c>
    </row>
    <row r="213" spans="1:28" ht="15" customHeight="1" thickTop="1" thickBot="1" x14ac:dyDescent="0.3">
      <c r="A213" s="144">
        <f t="shared" si="31"/>
        <v>43664</v>
      </c>
      <c r="B213" s="145">
        <f t="shared" si="24"/>
        <v>5</v>
      </c>
      <c r="C213" s="146">
        <f>ROW()</f>
        <v>213</v>
      </c>
      <c r="D213" s="177">
        <f t="shared" si="27"/>
        <v>29</v>
      </c>
      <c r="E213" s="123">
        <f t="shared" si="28"/>
        <v>18</v>
      </c>
      <c r="F213" s="124">
        <f t="shared" si="29"/>
        <v>43664</v>
      </c>
      <c r="G213" s="154" t="str">
        <f>IF(ControlTardes!H213&lt;&gt;"",ControlTardes!H213,"")</f>
        <v/>
      </c>
      <c r="H213" s="158">
        <f>ControlTardes!I213</f>
        <v>0</v>
      </c>
      <c r="I213" s="140" t="s">
        <v>23</v>
      </c>
      <c r="J213" s="159">
        <f>ControlTardes!K213</f>
        <v>0</v>
      </c>
      <c r="K213" s="138" t="str">
        <f>ControlTardes!L213</f>
        <v>NO</v>
      </c>
      <c r="L213" s="147" t="str">
        <f>IF(Tabla1[[#This Row],[Tardes]]="SI",1,"")</f>
        <v/>
      </c>
      <c r="M213" s="67"/>
      <c r="N213" s="83"/>
      <c r="O213" s="97"/>
      <c r="P213" s="97"/>
      <c r="Q213" s="97"/>
      <c r="R213" s="97"/>
      <c r="S213" s="182"/>
      <c r="T213" s="182"/>
      <c r="U213" s="182"/>
      <c r="V213" s="182"/>
      <c r="W213" s="182"/>
      <c r="X213" s="182"/>
      <c r="Y213" s="182"/>
      <c r="Z213" s="42">
        <f t="shared" si="30"/>
        <v>0</v>
      </c>
      <c r="AA213" s="42">
        <f t="shared" si="25"/>
        <v>0</v>
      </c>
      <c r="AB213" s="42">
        <f t="shared" si="26"/>
        <v>0</v>
      </c>
    </row>
    <row r="214" spans="1:28" ht="15" customHeight="1" thickTop="1" x14ac:dyDescent="0.25">
      <c r="A214" s="144">
        <f t="shared" si="31"/>
        <v>43665</v>
      </c>
      <c r="B214" s="145">
        <f t="shared" si="24"/>
        <v>6</v>
      </c>
      <c r="C214" s="146">
        <f>ROW()</f>
        <v>214</v>
      </c>
      <c r="D214" s="177">
        <f t="shared" si="27"/>
        <v>29</v>
      </c>
      <c r="E214" s="125">
        <f t="shared" si="28"/>
        <v>19</v>
      </c>
      <c r="F214" s="126">
        <f t="shared" si="29"/>
        <v>43665</v>
      </c>
      <c r="G214" s="154" t="str">
        <f>IF(ControlTardes!H214&lt;&gt;"",ControlTardes!H214,"")</f>
        <v/>
      </c>
      <c r="H214" s="160">
        <f>ControlTardes!I214</f>
        <v>0</v>
      </c>
      <c r="I214" s="141" t="s">
        <v>23</v>
      </c>
      <c r="J214" s="161">
        <f>ControlTardes!K214</f>
        <v>0</v>
      </c>
      <c r="K214" s="138" t="str">
        <f>ControlTardes!L214</f>
        <v>NO</v>
      </c>
      <c r="L214" s="147" t="str">
        <f>IF(Tabla1[[#This Row],[Tardes]]="SI",1,"")</f>
        <v/>
      </c>
      <c r="M214" s="67"/>
      <c r="N214" s="83"/>
      <c r="O214" s="97"/>
      <c r="P214" s="97"/>
      <c r="Q214" s="97"/>
      <c r="R214" s="97"/>
      <c r="S214" s="182"/>
      <c r="T214" s="182"/>
      <c r="U214" s="182"/>
      <c r="V214" s="182"/>
      <c r="W214" s="182"/>
      <c r="X214" s="182"/>
      <c r="Y214" s="182"/>
      <c r="Z214" s="42">
        <f t="shared" si="30"/>
        <v>0</v>
      </c>
      <c r="AA214" s="42">
        <f t="shared" si="25"/>
        <v>0</v>
      </c>
      <c r="AB214" s="42">
        <f t="shared" si="26"/>
        <v>0</v>
      </c>
    </row>
    <row r="215" spans="1:28" ht="15" customHeight="1" x14ac:dyDescent="0.25">
      <c r="A215" s="144">
        <f t="shared" si="31"/>
        <v>43666</v>
      </c>
      <c r="B215" s="145">
        <f t="shared" si="24"/>
        <v>7</v>
      </c>
      <c r="C215" s="146">
        <f>ROW()</f>
        <v>215</v>
      </c>
      <c r="D215" s="177">
        <f t="shared" si="27"/>
        <v>29</v>
      </c>
      <c r="E215" s="119">
        <f t="shared" si="28"/>
        <v>20</v>
      </c>
      <c r="F215" s="120">
        <f t="shared" si="29"/>
        <v>43666</v>
      </c>
      <c r="G215" s="154" t="str">
        <f>IF(ControlTardes!H215&lt;&gt;"",ControlTardes!H215,"")</f>
        <v>FESTIVO</v>
      </c>
      <c r="H215" s="162">
        <f>ControlTardes!I215</f>
        <v>0</v>
      </c>
      <c r="I215" s="138" t="s">
        <v>23</v>
      </c>
      <c r="J215" s="155">
        <f>ControlTardes!K215</f>
        <v>0</v>
      </c>
      <c r="K215" s="138" t="str">
        <f>ControlTardes!L215</f>
        <v>NO</v>
      </c>
      <c r="L215" s="147" t="str">
        <f>IF(Tabla1[[#This Row],[Tardes]]="SI",1,"")</f>
        <v/>
      </c>
      <c r="M215" s="67"/>
      <c r="N215" s="83"/>
      <c r="O215" s="97"/>
      <c r="P215" s="97"/>
      <c r="Q215" s="97"/>
      <c r="R215" s="97"/>
      <c r="S215" s="182"/>
      <c r="T215" s="182"/>
      <c r="U215" s="182"/>
      <c r="V215" s="182"/>
      <c r="W215" s="182"/>
      <c r="X215" s="182"/>
      <c r="Y215" s="182"/>
      <c r="Z215" s="42">
        <f t="shared" si="30"/>
        <v>0</v>
      </c>
      <c r="AA215" s="42">
        <f t="shared" si="25"/>
        <v>0</v>
      </c>
      <c r="AB215" s="42">
        <f t="shared" si="26"/>
        <v>0</v>
      </c>
    </row>
    <row r="216" spans="1:28" ht="15" customHeight="1" x14ac:dyDescent="0.25">
      <c r="A216" s="144">
        <f t="shared" si="31"/>
        <v>43667</v>
      </c>
      <c r="B216" s="145">
        <f t="shared" si="24"/>
        <v>1</v>
      </c>
      <c r="C216" s="146">
        <f>ROW()</f>
        <v>216</v>
      </c>
      <c r="D216" s="177">
        <f t="shared" si="27"/>
        <v>29</v>
      </c>
      <c r="E216" s="119">
        <f t="shared" si="28"/>
        <v>21</v>
      </c>
      <c r="F216" s="120">
        <f t="shared" si="29"/>
        <v>43667</v>
      </c>
      <c r="G216" s="154" t="str">
        <f>IF(ControlTardes!H216&lt;&gt;"",ControlTardes!H216,"")</f>
        <v>FESTIVO</v>
      </c>
      <c r="H216" s="162">
        <f>ControlTardes!I216</f>
        <v>0</v>
      </c>
      <c r="I216" s="138" t="s">
        <v>23</v>
      </c>
      <c r="J216" s="155">
        <f>ControlTardes!K216</f>
        <v>0</v>
      </c>
      <c r="K216" s="138" t="str">
        <f>ControlTardes!L216</f>
        <v>NO</v>
      </c>
      <c r="L216" s="147" t="str">
        <f>IF(Tabla1[[#This Row],[Tardes]]="SI",1,"")</f>
        <v/>
      </c>
      <c r="M216" s="67"/>
      <c r="N216" s="83"/>
      <c r="O216" s="97"/>
      <c r="P216" s="97"/>
      <c r="Q216" s="97"/>
      <c r="R216" s="97"/>
      <c r="S216" s="182"/>
      <c r="T216" s="182"/>
      <c r="U216" s="182"/>
      <c r="V216" s="182"/>
      <c r="W216" s="182"/>
      <c r="X216" s="182"/>
      <c r="Y216" s="182"/>
      <c r="Z216" s="42">
        <f t="shared" si="30"/>
        <v>0</v>
      </c>
      <c r="AA216" s="42">
        <f t="shared" si="25"/>
        <v>0</v>
      </c>
      <c r="AB216" s="42">
        <f t="shared" si="26"/>
        <v>0</v>
      </c>
    </row>
    <row r="217" spans="1:28" ht="15" customHeight="1" thickBot="1" x14ac:dyDescent="0.3">
      <c r="A217" s="144">
        <f t="shared" si="31"/>
        <v>43668</v>
      </c>
      <c r="B217" s="145">
        <f t="shared" si="24"/>
        <v>2</v>
      </c>
      <c r="C217" s="146">
        <f>ROW()</f>
        <v>217</v>
      </c>
      <c r="D217" s="177">
        <f t="shared" si="27"/>
        <v>30</v>
      </c>
      <c r="E217" s="121">
        <f t="shared" si="28"/>
        <v>22</v>
      </c>
      <c r="F217" s="122">
        <f t="shared" si="29"/>
        <v>43668</v>
      </c>
      <c r="G217" s="154" t="str">
        <f>IF(ControlTardes!H217&lt;&gt;"",ControlTardes!H217,"")</f>
        <v/>
      </c>
      <c r="H217" s="156">
        <f>ControlTardes!I217</f>
        <v>0</v>
      </c>
      <c r="I217" s="139" t="s">
        <v>23</v>
      </c>
      <c r="J217" s="157">
        <f>ControlTardes!K217</f>
        <v>0</v>
      </c>
      <c r="K217" s="138" t="str">
        <f>ControlTardes!L217</f>
        <v>NO</v>
      </c>
      <c r="L217" s="147" t="str">
        <f>IF(Tabla1[[#This Row],[Tardes]]="SI",1,"")</f>
        <v/>
      </c>
      <c r="M217" s="67"/>
      <c r="N217" s="83"/>
      <c r="O217" s="97"/>
      <c r="P217" s="97"/>
      <c r="Q217" s="97"/>
      <c r="R217" s="97"/>
      <c r="S217" s="182"/>
      <c r="T217" s="182"/>
      <c r="U217" s="182"/>
      <c r="V217" s="182"/>
      <c r="W217" s="182"/>
      <c r="X217" s="182"/>
      <c r="Y217" s="182"/>
      <c r="Z217" s="42">
        <f t="shared" si="30"/>
        <v>0</v>
      </c>
      <c r="AA217" s="42">
        <f t="shared" si="25"/>
        <v>0</v>
      </c>
      <c r="AB217" s="42">
        <f t="shared" si="26"/>
        <v>0</v>
      </c>
    </row>
    <row r="218" spans="1:28" ht="15" customHeight="1" thickTop="1" thickBot="1" x14ac:dyDescent="0.3">
      <c r="A218" s="144">
        <f t="shared" si="31"/>
        <v>43669</v>
      </c>
      <c r="B218" s="145">
        <f t="shared" si="24"/>
        <v>3</v>
      </c>
      <c r="C218" s="146">
        <f>ROW()</f>
        <v>218</v>
      </c>
      <c r="D218" s="177">
        <f t="shared" si="27"/>
        <v>30</v>
      </c>
      <c r="E218" s="123">
        <f t="shared" si="28"/>
        <v>23</v>
      </c>
      <c r="F218" s="124">
        <f t="shared" si="29"/>
        <v>43669</v>
      </c>
      <c r="G218" s="154" t="str">
        <f>IF(ControlTardes!H218&lt;&gt;"",ControlTardes!H218,"")</f>
        <v/>
      </c>
      <c r="H218" s="158">
        <f>ControlTardes!I218</f>
        <v>0</v>
      </c>
      <c r="I218" s="140" t="s">
        <v>23</v>
      </c>
      <c r="J218" s="159">
        <f>ControlTardes!K218</f>
        <v>0</v>
      </c>
      <c r="K218" s="138" t="str">
        <f>ControlTardes!L218</f>
        <v>NO</v>
      </c>
      <c r="L218" s="147" t="str">
        <f>IF(Tabla1[[#This Row],[Tardes]]="SI",1,"")</f>
        <v/>
      </c>
      <c r="M218" s="67"/>
      <c r="N218" s="83"/>
      <c r="O218" s="97"/>
      <c r="P218" s="97"/>
      <c r="Q218" s="97"/>
      <c r="R218" s="97"/>
      <c r="S218" s="182">
        <f>COUNTIF(G218:G224,"")</f>
        <v>5</v>
      </c>
      <c r="T218" s="182">
        <f>S218*7</f>
        <v>35</v>
      </c>
      <c r="U218" s="182">
        <f>$U$11*S218</f>
        <v>42</v>
      </c>
      <c r="V218" s="182">
        <f>U218-INT(U218)</f>
        <v>0</v>
      </c>
      <c r="W218" s="182">
        <f>SUM(Z218:Z224)</f>
        <v>0</v>
      </c>
      <c r="X218" s="182">
        <f>W218-INT(W218)</f>
        <v>0</v>
      </c>
      <c r="Y218" s="182" t="str">
        <f>IF(W218&lt;U218,IF(W218&gt;T218,"SI","NO"),"NO")</f>
        <v>NO</v>
      </c>
      <c r="Z218" s="42">
        <f t="shared" si="30"/>
        <v>0</v>
      </c>
      <c r="AA218" s="42">
        <f t="shared" si="25"/>
        <v>0</v>
      </c>
      <c r="AB218" s="42">
        <f t="shared" si="26"/>
        <v>0</v>
      </c>
    </row>
    <row r="219" spans="1:28" ht="15" customHeight="1" thickTop="1" thickBot="1" x14ac:dyDescent="0.3">
      <c r="A219" s="144">
        <f t="shared" si="31"/>
        <v>43670</v>
      </c>
      <c r="B219" s="145">
        <f t="shared" si="24"/>
        <v>4</v>
      </c>
      <c r="C219" s="146">
        <f>ROW()</f>
        <v>219</v>
      </c>
      <c r="D219" s="177">
        <f t="shared" si="27"/>
        <v>30</v>
      </c>
      <c r="E219" s="123">
        <f t="shared" si="28"/>
        <v>24</v>
      </c>
      <c r="F219" s="124">
        <f t="shared" si="29"/>
        <v>43670</v>
      </c>
      <c r="G219" s="154" t="str">
        <f>IF(ControlTardes!H219&lt;&gt;"",ControlTardes!H219,"")</f>
        <v/>
      </c>
      <c r="H219" s="158">
        <f>ControlTardes!I219</f>
        <v>0</v>
      </c>
      <c r="I219" s="140" t="s">
        <v>23</v>
      </c>
      <c r="J219" s="159">
        <f>ControlTardes!K219</f>
        <v>0</v>
      </c>
      <c r="K219" s="138" t="str">
        <f>ControlTardes!L219</f>
        <v>NO</v>
      </c>
      <c r="L219" s="147" t="str">
        <f>IF(Tabla1[[#This Row],[Tardes]]="SI",1,"")</f>
        <v/>
      </c>
      <c r="M219" s="67"/>
      <c r="N219" s="83"/>
      <c r="O219" s="97"/>
      <c r="P219" s="97"/>
      <c r="Q219" s="97"/>
      <c r="R219" s="97"/>
      <c r="S219" s="182"/>
      <c r="T219" s="182"/>
      <c r="U219" s="182"/>
      <c r="V219" s="182"/>
      <c r="W219" s="182"/>
      <c r="X219" s="182"/>
      <c r="Y219" s="182"/>
      <c r="Z219" s="42">
        <f t="shared" si="30"/>
        <v>0</v>
      </c>
      <c r="AA219" s="42">
        <f t="shared" si="25"/>
        <v>0</v>
      </c>
      <c r="AB219" s="42">
        <f t="shared" si="26"/>
        <v>0</v>
      </c>
    </row>
    <row r="220" spans="1:28" ht="15" customHeight="1" thickTop="1" thickBot="1" x14ac:dyDescent="0.3">
      <c r="A220" s="144">
        <f t="shared" si="31"/>
        <v>43671</v>
      </c>
      <c r="B220" s="145">
        <f t="shared" si="24"/>
        <v>5</v>
      </c>
      <c r="C220" s="146">
        <f>ROW()</f>
        <v>220</v>
      </c>
      <c r="D220" s="177">
        <f t="shared" si="27"/>
        <v>30</v>
      </c>
      <c r="E220" s="123">
        <f t="shared" si="28"/>
        <v>25</v>
      </c>
      <c r="F220" s="124">
        <f t="shared" si="29"/>
        <v>43671</v>
      </c>
      <c r="G220" s="154" t="str">
        <f>IF(ControlTardes!H220&lt;&gt;"",ControlTardes!H220,"")</f>
        <v/>
      </c>
      <c r="H220" s="158">
        <f>ControlTardes!I220</f>
        <v>0</v>
      </c>
      <c r="I220" s="140" t="s">
        <v>23</v>
      </c>
      <c r="J220" s="159">
        <f>ControlTardes!K220</f>
        <v>0</v>
      </c>
      <c r="K220" s="138" t="str">
        <f>ControlTardes!L220</f>
        <v>NO</v>
      </c>
      <c r="L220" s="147" t="str">
        <f>IF(Tabla1[[#This Row],[Tardes]]="SI",1,"")</f>
        <v/>
      </c>
      <c r="M220" s="67"/>
      <c r="N220" s="83"/>
      <c r="O220" s="97"/>
      <c r="P220" s="97"/>
      <c r="Q220" s="97"/>
      <c r="R220" s="97"/>
      <c r="S220" s="182"/>
      <c r="T220" s="182"/>
      <c r="U220" s="182"/>
      <c r="V220" s="182"/>
      <c r="W220" s="182"/>
      <c r="X220" s="182"/>
      <c r="Y220" s="182"/>
      <c r="Z220" s="42">
        <f t="shared" si="30"/>
        <v>0</v>
      </c>
      <c r="AA220" s="42">
        <f t="shared" si="25"/>
        <v>0</v>
      </c>
      <c r="AB220" s="42">
        <f t="shared" si="26"/>
        <v>0</v>
      </c>
    </row>
    <row r="221" spans="1:28" ht="15" customHeight="1" thickTop="1" x14ac:dyDescent="0.25">
      <c r="A221" s="144">
        <f t="shared" si="31"/>
        <v>43672</v>
      </c>
      <c r="B221" s="145">
        <f t="shared" si="24"/>
        <v>6</v>
      </c>
      <c r="C221" s="146">
        <f>ROW()</f>
        <v>221</v>
      </c>
      <c r="D221" s="177">
        <f t="shared" si="27"/>
        <v>30</v>
      </c>
      <c r="E221" s="125">
        <f t="shared" si="28"/>
        <v>26</v>
      </c>
      <c r="F221" s="126">
        <f t="shared" si="29"/>
        <v>43672</v>
      </c>
      <c r="G221" s="154" t="str">
        <f>IF(ControlTardes!H221&lt;&gt;"",ControlTardes!H221,"")</f>
        <v/>
      </c>
      <c r="H221" s="160">
        <f>ControlTardes!I221</f>
        <v>0</v>
      </c>
      <c r="I221" s="141" t="s">
        <v>23</v>
      </c>
      <c r="J221" s="161">
        <f>ControlTardes!K221</f>
        <v>0</v>
      </c>
      <c r="K221" s="138" t="str">
        <f>ControlTardes!L221</f>
        <v>NO</v>
      </c>
      <c r="L221" s="147" t="str">
        <f>IF(Tabla1[[#This Row],[Tardes]]="SI",1,"")</f>
        <v/>
      </c>
      <c r="M221" s="67"/>
      <c r="N221" s="83"/>
      <c r="O221" s="97"/>
      <c r="P221" s="97"/>
      <c r="Q221" s="97"/>
      <c r="R221" s="97"/>
      <c r="S221" s="182"/>
      <c r="T221" s="182"/>
      <c r="U221" s="182"/>
      <c r="V221" s="182"/>
      <c r="W221" s="182"/>
      <c r="X221" s="182"/>
      <c r="Y221" s="182"/>
      <c r="Z221" s="42">
        <f t="shared" si="30"/>
        <v>0</v>
      </c>
      <c r="AA221" s="42">
        <f t="shared" si="25"/>
        <v>0</v>
      </c>
      <c r="AB221" s="42">
        <f t="shared" si="26"/>
        <v>0</v>
      </c>
    </row>
    <row r="222" spans="1:28" ht="15" customHeight="1" x14ac:dyDescent="0.25">
      <c r="A222" s="144">
        <f t="shared" si="31"/>
        <v>43673</v>
      </c>
      <c r="B222" s="145">
        <f t="shared" si="24"/>
        <v>7</v>
      </c>
      <c r="C222" s="146">
        <f>ROW()</f>
        <v>222</v>
      </c>
      <c r="D222" s="177">
        <f t="shared" si="27"/>
        <v>30</v>
      </c>
      <c r="E222" s="119">
        <f t="shared" si="28"/>
        <v>27</v>
      </c>
      <c r="F222" s="120">
        <f t="shared" si="29"/>
        <v>43673</v>
      </c>
      <c r="G222" s="154" t="str">
        <f>IF(ControlTardes!H222&lt;&gt;"",ControlTardes!H222,"")</f>
        <v>FESTIVO</v>
      </c>
      <c r="H222" s="162">
        <f>ControlTardes!I222</f>
        <v>0</v>
      </c>
      <c r="I222" s="138" t="s">
        <v>23</v>
      </c>
      <c r="J222" s="155">
        <f>ControlTardes!K222</f>
        <v>0</v>
      </c>
      <c r="K222" s="138" t="str">
        <f>ControlTardes!L222</f>
        <v>NO</v>
      </c>
      <c r="L222" s="147" t="str">
        <f>IF(Tabla1[[#This Row],[Tardes]]="SI",1,"")</f>
        <v/>
      </c>
      <c r="M222" s="67"/>
      <c r="N222" s="83"/>
      <c r="O222" s="97"/>
      <c r="P222" s="97"/>
      <c r="Q222" s="97"/>
      <c r="R222" s="97"/>
      <c r="S222" s="182"/>
      <c r="T222" s="182"/>
      <c r="U222" s="182"/>
      <c r="V222" s="182"/>
      <c r="W222" s="182"/>
      <c r="X222" s="182"/>
      <c r="Y222" s="182"/>
      <c r="Z222" s="42">
        <f t="shared" si="30"/>
        <v>0</v>
      </c>
      <c r="AA222" s="42">
        <f t="shared" si="25"/>
        <v>0</v>
      </c>
      <c r="AB222" s="42">
        <f t="shared" si="26"/>
        <v>0</v>
      </c>
    </row>
    <row r="223" spans="1:28" ht="15" customHeight="1" x14ac:dyDescent="0.25">
      <c r="A223" s="144">
        <f t="shared" si="31"/>
        <v>43674</v>
      </c>
      <c r="B223" s="145">
        <f t="shared" si="24"/>
        <v>1</v>
      </c>
      <c r="C223" s="146">
        <f>ROW()</f>
        <v>223</v>
      </c>
      <c r="D223" s="177">
        <f t="shared" si="27"/>
        <v>30</v>
      </c>
      <c r="E223" s="119">
        <f t="shared" si="28"/>
        <v>28</v>
      </c>
      <c r="F223" s="120">
        <f t="shared" si="29"/>
        <v>43674</v>
      </c>
      <c r="G223" s="154" t="str">
        <f>IF(ControlTardes!H223&lt;&gt;"",ControlTardes!H223,"")</f>
        <v>FESTIVO</v>
      </c>
      <c r="H223" s="162">
        <f>ControlTardes!I223</f>
        <v>0</v>
      </c>
      <c r="I223" s="138" t="s">
        <v>23</v>
      </c>
      <c r="J223" s="155">
        <f>ControlTardes!K223</f>
        <v>0</v>
      </c>
      <c r="K223" s="138" t="str">
        <f>ControlTardes!L223</f>
        <v>NO</v>
      </c>
      <c r="L223" s="147" t="str">
        <f>IF(Tabla1[[#This Row],[Tardes]]="SI",1,"")</f>
        <v/>
      </c>
      <c r="M223" s="67"/>
      <c r="N223" s="83"/>
      <c r="O223" s="97"/>
      <c r="P223" s="97"/>
      <c r="Q223" s="97"/>
      <c r="R223" s="97"/>
      <c r="S223" s="182"/>
      <c r="T223" s="182"/>
      <c r="U223" s="182"/>
      <c r="V223" s="182"/>
      <c r="W223" s="182"/>
      <c r="X223" s="182"/>
      <c r="Y223" s="182"/>
      <c r="Z223" s="42">
        <f t="shared" si="30"/>
        <v>0</v>
      </c>
      <c r="AA223" s="42">
        <f t="shared" si="25"/>
        <v>0</v>
      </c>
      <c r="AB223" s="42">
        <f t="shared" si="26"/>
        <v>0</v>
      </c>
    </row>
    <row r="224" spans="1:28" ht="15" customHeight="1" thickBot="1" x14ac:dyDescent="0.3">
      <c r="A224" s="144">
        <f t="shared" si="31"/>
        <v>43675</v>
      </c>
      <c r="B224" s="145">
        <f t="shared" si="24"/>
        <v>2</v>
      </c>
      <c r="C224" s="146">
        <f>ROW()</f>
        <v>224</v>
      </c>
      <c r="D224" s="177">
        <f t="shared" si="27"/>
        <v>31</v>
      </c>
      <c r="E224" s="121">
        <f t="shared" si="28"/>
        <v>29</v>
      </c>
      <c r="F224" s="122">
        <f t="shared" si="29"/>
        <v>43675</v>
      </c>
      <c r="G224" s="154" t="str">
        <f>IF(ControlTardes!H224&lt;&gt;"",ControlTardes!H224,"")</f>
        <v/>
      </c>
      <c r="H224" s="156">
        <f>ControlTardes!I224</f>
        <v>0</v>
      </c>
      <c r="I224" s="139" t="s">
        <v>23</v>
      </c>
      <c r="J224" s="157">
        <f>ControlTardes!K224</f>
        <v>0</v>
      </c>
      <c r="K224" s="138" t="str">
        <f>ControlTardes!L224</f>
        <v>NO</v>
      </c>
      <c r="L224" s="147" t="str">
        <f>IF(Tabla1[[#This Row],[Tardes]]="SI",1,"")</f>
        <v/>
      </c>
      <c r="M224" s="67"/>
      <c r="N224" s="83"/>
      <c r="O224" s="97"/>
      <c r="P224" s="97"/>
      <c r="Q224" s="97"/>
      <c r="R224" s="97"/>
      <c r="S224" s="182"/>
      <c r="T224" s="182"/>
      <c r="U224" s="182"/>
      <c r="V224" s="182"/>
      <c r="W224" s="182"/>
      <c r="X224" s="182"/>
      <c r="Y224" s="182"/>
      <c r="Z224" s="42">
        <f t="shared" si="30"/>
        <v>0</v>
      </c>
      <c r="AA224" s="42">
        <f t="shared" si="25"/>
        <v>0</v>
      </c>
      <c r="AB224" s="42">
        <f t="shared" si="26"/>
        <v>0</v>
      </c>
    </row>
    <row r="225" spans="1:28" ht="15" customHeight="1" thickTop="1" thickBot="1" x14ac:dyDescent="0.3">
      <c r="A225" s="144">
        <f t="shared" si="31"/>
        <v>43676</v>
      </c>
      <c r="B225" s="145">
        <f t="shared" si="24"/>
        <v>3</v>
      </c>
      <c r="C225" s="146">
        <f>ROW()</f>
        <v>225</v>
      </c>
      <c r="D225" s="177">
        <f t="shared" si="27"/>
        <v>31</v>
      </c>
      <c r="E225" s="123">
        <f t="shared" si="28"/>
        <v>30</v>
      </c>
      <c r="F225" s="124">
        <f t="shared" si="29"/>
        <v>43676</v>
      </c>
      <c r="G225" s="154" t="str">
        <f>IF(ControlTardes!H225&lt;&gt;"",ControlTardes!H225,"")</f>
        <v/>
      </c>
      <c r="H225" s="158">
        <f>ControlTardes!I225</f>
        <v>0</v>
      </c>
      <c r="I225" s="140" t="s">
        <v>23</v>
      </c>
      <c r="J225" s="159">
        <f>ControlTardes!K225</f>
        <v>0</v>
      </c>
      <c r="K225" s="138" t="str">
        <f>ControlTardes!L225</f>
        <v>NO</v>
      </c>
      <c r="L225" s="147" t="str">
        <f>IF(Tabla1[[#This Row],[Tardes]]="SI",1,"")</f>
        <v/>
      </c>
      <c r="M225" s="67"/>
      <c r="N225" s="83"/>
      <c r="O225" s="97"/>
      <c r="P225" s="97"/>
      <c r="Q225" s="97"/>
      <c r="R225" s="97"/>
      <c r="S225" s="182">
        <f>COUNTIF(G225:G231,"")</f>
        <v>5</v>
      </c>
      <c r="T225" s="182">
        <f>S225*7</f>
        <v>35</v>
      </c>
      <c r="U225" s="182">
        <f>$U$11*S225</f>
        <v>42</v>
      </c>
      <c r="V225" s="182">
        <f>U225-INT(U225)</f>
        <v>0</v>
      </c>
      <c r="W225" s="182">
        <f>SUM(Z225:Z231)</f>
        <v>0</v>
      </c>
      <c r="X225" s="182">
        <f>W225-INT(W225)</f>
        <v>0</v>
      </c>
      <c r="Y225" s="182" t="str">
        <f>IF(W225&lt;U225,IF(W225&gt;T225,"SI","NO"),"NO")</f>
        <v>NO</v>
      </c>
      <c r="Z225" s="42">
        <f t="shared" si="30"/>
        <v>0</v>
      </c>
      <c r="AA225" s="42">
        <f t="shared" si="25"/>
        <v>0</v>
      </c>
      <c r="AB225" s="42">
        <f t="shared" si="26"/>
        <v>0</v>
      </c>
    </row>
    <row r="226" spans="1:28" ht="15" customHeight="1" thickTop="1" thickBot="1" x14ac:dyDescent="0.3">
      <c r="A226" s="144">
        <f t="shared" si="31"/>
        <v>43677</v>
      </c>
      <c r="B226" s="145">
        <f t="shared" si="24"/>
        <v>4</v>
      </c>
      <c r="C226" s="146">
        <f>ROW()</f>
        <v>226</v>
      </c>
      <c r="D226" s="177">
        <f t="shared" si="27"/>
        <v>31</v>
      </c>
      <c r="E226" s="123">
        <f t="shared" si="28"/>
        <v>31</v>
      </c>
      <c r="F226" s="124">
        <f t="shared" si="29"/>
        <v>43677</v>
      </c>
      <c r="G226" s="154" t="str">
        <f>IF(ControlTardes!H226&lt;&gt;"",ControlTardes!H226,"")</f>
        <v/>
      </c>
      <c r="H226" s="158">
        <f>ControlTardes!I226</f>
        <v>0</v>
      </c>
      <c r="I226" s="140" t="s">
        <v>23</v>
      </c>
      <c r="J226" s="159">
        <f>ControlTardes!K226</f>
        <v>0</v>
      </c>
      <c r="K226" s="138" t="str">
        <f>ControlTardes!L226</f>
        <v>NO</v>
      </c>
      <c r="L226" s="147" t="str">
        <f>IF(Tabla1[[#This Row],[Tardes]]="SI",1,"")</f>
        <v/>
      </c>
      <c r="M226" s="67"/>
      <c r="N226" s="83"/>
      <c r="O226" s="97"/>
      <c r="P226" s="97"/>
      <c r="Q226" s="97"/>
      <c r="R226" s="97"/>
      <c r="S226" s="182"/>
      <c r="T226" s="182"/>
      <c r="U226" s="182"/>
      <c r="V226" s="182"/>
      <c r="W226" s="182"/>
      <c r="X226" s="182"/>
      <c r="Y226" s="182"/>
      <c r="Z226" s="42">
        <f t="shared" si="30"/>
        <v>0</v>
      </c>
      <c r="AA226" s="42">
        <f t="shared" si="25"/>
        <v>0</v>
      </c>
      <c r="AB226" s="42">
        <f t="shared" si="26"/>
        <v>0</v>
      </c>
    </row>
    <row r="227" spans="1:28" ht="15" customHeight="1" thickTop="1" thickBot="1" x14ac:dyDescent="0.3">
      <c r="A227" s="144">
        <f t="shared" si="31"/>
        <v>43678</v>
      </c>
      <c r="B227" s="145">
        <f t="shared" si="24"/>
        <v>5</v>
      </c>
      <c r="C227" s="146">
        <f>ROW()</f>
        <v>227</v>
      </c>
      <c r="D227" s="177">
        <f t="shared" si="27"/>
        <v>31</v>
      </c>
      <c r="E227" s="123">
        <f t="shared" si="28"/>
        <v>1</v>
      </c>
      <c r="F227" s="124">
        <f t="shared" si="29"/>
        <v>43678</v>
      </c>
      <c r="G227" s="154" t="str">
        <f>IF(ControlTardes!H227&lt;&gt;"",ControlTardes!H227,"")</f>
        <v/>
      </c>
      <c r="H227" s="158">
        <f>ControlTardes!I227</f>
        <v>0</v>
      </c>
      <c r="I227" s="140" t="s">
        <v>23</v>
      </c>
      <c r="J227" s="159">
        <f>ControlTardes!K227</f>
        <v>0</v>
      </c>
      <c r="K227" s="138" t="str">
        <f>ControlTardes!L227</f>
        <v>NO</v>
      </c>
      <c r="L227" s="147" t="str">
        <f>IF(Tabla1[[#This Row],[Tardes]]="SI",1,"")</f>
        <v/>
      </c>
      <c r="M227" s="67"/>
      <c r="N227" s="83"/>
      <c r="O227" s="97"/>
      <c r="P227" s="97"/>
      <c r="Q227" s="97"/>
      <c r="R227" s="97"/>
      <c r="S227" s="182"/>
      <c r="T227" s="182"/>
      <c r="U227" s="182"/>
      <c r="V227" s="182"/>
      <c r="W227" s="182"/>
      <c r="X227" s="182"/>
      <c r="Y227" s="182"/>
      <c r="Z227" s="42">
        <f t="shared" si="30"/>
        <v>0</v>
      </c>
      <c r="AA227" s="42">
        <f t="shared" si="25"/>
        <v>0</v>
      </c>
      <c r="AB227" s="42">
        <f t="shared" si="26"/>
        <v>0</v>
      </c>
    </row>
    <row r="228" spans="1:28" ht="15" customHeight="1" thickTop="1" x14ac:dyDescent="0.25">
      <c r="A228" s="144">
        <f t="shared" si="31"/>
        <v>43679</v>
      </c>
      <c r="B228" s="145">
        <f t="shared" si="24"/>
        <v>6</v>
      </c>
      <c r="C228" s="146">
        <f>ROW()</f>
        <v>228</v>
      </c>
      <c r="D228" s="177">
        <f t="shared" si="27"/>
        <v>31</v>
      </c>
      <c r="E228" s="125">
        <f t="shared" si="28"/>
        <v>2</v>
      </c>
      <c r="F228" s="126">
        <f t="shared" si="29"/>
        <v>43679</v>
      </c>
      <c r="G228" s="154" t="str">
        <f>IF(ControlTardes!H228&lt;&gt;"",ControlTardes!H228,"")</f>
        <v/>
      </c>
      <c r="H228" s="160">
        <f>ControlTardes!I228</f>
        <v>0</v>
      </c>
      <c r="I228" s="141" t="s">
        <v>23</v>
      </c>
      <c r="J228" s="161">
        <f>ControlTardes!K228</f>
        <v>0</v>
      </c>
      <c r="K228" s="138" t="str">
        <f>ControlTardes!L228</f>
        <v>NO</v>
      </c>
      <c r="L228" s="147" t="str">
        <f>IF(Tabla1[[#This Row],[Tardes]]="SI",1,"")</f>
        <v/>
      </c>
      <c r="M228" s="67"/>
      <c r="N228" s="83"/>
      <c r="O228" s="97"/>
      <c r="P228" s="97"/>
      <c r="Q228" s="97"/>
      <c r="R228" s="97"/>
      <c r="S228" s="182"/>
      <c r="T228" s="182"/>
      <c r="U228" s="182"/>
      <c r="V228" s="182"/>
      <c r="W228" s="182"/>
      <c r="X228" s="182"/>
      <c r="Y228" s="182"/>
      <c r="Z228" s="42">
        <f t="shared" si="30"/>
        <v>0</v>
      </c>
      <c r="AA228" s="42">
        <f t="shared" si="25"/>
        <v>0</v>
      </c>
      <c r="AB228" s="42">
        <f t="shared" si="26"/>
        <v>0</v>
      </c>
    </row>
    <row r="229" spans="1:28" ht="15" customHeight="1" x14ac:dyDescent="0.25">
      <c r="A229" s="144">
        <f t="shared" si="31"/>
        <v>43680</v>
      </c>
      <c r="B229" s="145">
        <f t="shared" si="24"/>
        <v>7</v>
      </c>
      <c r="C229" s="146">
        <f>ROW()</f>
        <v>229</v>
      </c>
      <c r="D229" s="177">
        <f t="shared" si="27"/>
        <v>31</v>
      </c>
      <c r="E229" s="119">
        <f t="shared" si="28"/>
        <v>3</v>
      </c>
      <c r="F229" s="120">
        <f t="shared" si="29"/>
        <v>43680</v>
      </c>
      <c r="G229" s="154" t="str">
        <f>IF(ControlTardes!H229&lt;&gt;"",ControlTardes!H229,"")</f>
        <v>FESTIVO</v>
      </c>
      <c r="H229" s="162">
        <f>ControlTardes!I229</f>
        <v>0</v>
      </c>
      <c r="I229" s="138" t="s">
        <v>23</v>
      </c>
      <c r="J229" s="155">
        <f>ControlTardes!K229</f>
        <v>0</v>
      </c>
      <c r="K229" s="138" t="str">
        <f>ControlTardes!L229</f>
        <v>NO</v>
      </c>
      <c r="L229" s="147" t="str">
        <f>IF(Tabla1[[#This Row],[Tardes]]="SI",1,"")</f>
        <v/>
      </c>
      <c r="M229" s="67"/>
      <c r="N229" s="83"/>
      <c r="O229" s="97"/>
      <c r="P229" s="97"/>
      <c r="Q229" s="97"/>
      <c r="R229" s="97"/>
      <c r="S229" s="182"/>
      <c r="T229" s="182"/>
      <c r="U229" s="182"/>
      <c r="V229" s="182"/>
      <c r="W229" s="182"/>
      <c r="X229" s="182"/>
      <c r="Y229" s="182"/>
      <c r="Z229" s="42">
        <f t="shared" si="30"/>
        <v>0</v>
      </c>
      <c r="AA229" s="42">
        <f t="shared" si="25"/>
        <v>0</v>
      </c>
      <c r="AB229" s="42">
        <f t="shared" si="26"/>
        <v>0</v>
      </c>
    </row>
    <row r="230" spans="1:28" ht="15" customHeight="1" x14ac:dyDescent="0.25">
      <c r="A230" s="144">
        <f t="shared" si="31"/>
        <v>43681</v>
      </c>
      <c r="B230" s="145">
        <f t="shared" si="24"/>
        <v>1</v>
      </c>
      <c r="C230" s="146">
        <f>ROW()</f>
        <v>230</v>
      </c>
      <c r="D230" s="177">
        <f t="shared" si="27"/>
        <v>31</v>
      </c>
      <c r="E230" s="119">
        <f t="shared" si="28"/>
        <v>4</v>
      </c>
      <c r="F230" s="120">
        <f t="shared" si="29"/>
        <v>43681</v>
      </c>
      <c r="G230" s="154" t="str">
        <f>IF(ControlTardes!H230&lt;&gt;"",ControlTardes!H230,"")</f>
        <v>FESTIVO</v>
      </c>
      <c r="H230" s="162">
        <f>ControlTardes!I230</f>
        <v>0</v>
      </c>
      <c r="I230" s="138" t="s">
        <v>23</v>
      </c>
      <c r="J230" s="155">
        <f>ControlTardes!K230</f>
        <v>0</v>
      </c>
      <c r="K230" s="138" t="str">
        <f>ControlTardes!L230</f>
        <v>NO</v>
      </c>
      <c r="L230" s="147" t="str">
        <f>IF(Tabla1[[#This Row],[Tardes]]="SI",1,"")</f>
        <v/>
      </c>
      <c r="M230" s="67"/>
      <c r="N230" s="83"/>
      <c r="O230" s="97"/>
      <c r="P230" s="97"/>
      <c r="Q230" s="97"/>
      <c r="R230" s="97"/>
      <c r="S230" s="182"/>
      <c r="T230" s="182"/>
      <c r="U230" s="182"/>
      <c r="V230" s="182"/>
      <c r="W230" s="182"/>
      <c r="X230" s="182"/>
      <c r="Y230" s="182"/>
      <c r="Z230" s="42">
        <f t="shared" si="30"/>
        <v>0</v>
      </c>
      <c r="AA230" s="42">
        <f t="shared" si="25"/>
        <v>0</v>
      </c>
      <c r="AB230" s="42">
        <f t="shared" si="26"/>
        <v>0</v>
      </c>
    </row>
    <row r="231" spans="1:28" ht="15" customHeight="1" thickBot="1" x14ac:dyDescent="0.3">
      <c r="A231" s="144">
        <f t="shared" si="31"/>
        <v>43682</v>
      </c>
      <c r="B231" s="145">
        <f t="shared" si="24"/>
        <v>2</v>
      </c>
      <c r="C231" s="146">
        <f>ROW()</f>
        <v>231</v>
      </c>
      <c r="D231" s="177">
        <f t="shared" si="27"/>
        <v>32</v>
      </c>
      <c r="E231" s="121">
        <f t="shared" si="28"/>
        <v>5</v>
      </c>
      <c r="F231" s="122">
        <f t="shared" si="29"/>
        <v>43682</v>
      </c>
      <c r="G231" s="154" t="str">
        <f>IF(ControlTardes!H231&lt;&gt;"",ControlTardes!H231,"")</f>
        <v/>
      </c>
      <c r="H231" s="156">
        <f>ControlTardes!I231</f>
        <v>0</v>
      </c>
      <c r="I231" s="139" t="s">
        <v>23</v>
      </c>
      <c r="J231" s="157">
        <f>ControlTardes!K231</f>
        <v>0</v>
      </c>
      <c r="K231" s="138" t="str">
        <f>ControlTardes!L231</f>
        <v>NO</v>
      </c>
      <c r="L231" s="147" t="str">
        <f>IF(Tabla1[[#This Row],[Tardes]]="SI",1,"")</f>
        <v/>
      </c>
      <c r="M231" s="67"/>
      <c r="N231" s="83"/>
      <c r="O231" s="97"/>
      <c r="P231" s="97"/>
      <c r="Q231" s="97"/>
      <c r="R231" s="97"/>
      <c r="S231" s="182"/>
      <c r="T231" s="182"/>
      <c r="U231" s="182"/>
      <c r="V231" s="182"/>
      <c r="W231" s="182"/>
      <c r="X231" s="182"/>
      <c r="Y231" s="182"/>
      <c r="Z231" s="42">
        <f t="shared" si="30"/>
        <v>0</v>
      </c>
      <c r="AA231" s="42">
        <f t="shared" si="25"/>
        <v>0</v>
      </c>
      <c r="AB231" s="42">
        <f t="shared" si="26"/>
        <v>0</v>
      </c>
    </row>
    <row r="232" spans="1:28" ht="15" customHeight="1" thickTop="1" thickBot="1" x14ac:dyDescent="0.3">
      <c r="A232" s="144">
        <f t="shared" si="31"/>
        <v>43683</v>
      </c>
      <c r="B232" s="145">
        <f t="shared" si="24"/>
        <v>3</v>
      </c>
      <c r="C232" s="146">
        <f>ROW()</f>
        <v>232</v>
      </c>
      <c r="D232" s="177">
        <f t="shared" si="27"/>
        <v>32</v>
      </c>
      <c r="E232" s="123">
        <f t="shared" si="28"/>
        <v>6</v>
      </c>
      <c r="F232" s="124">
        <f t="shared" si="29"/>
        <v>43683</v>
      </c>
      <c r="G232" s="154" t="str">
        <f>IF(ControlTardes!H232&lt;&gt;"",ControlTardes!H232,"")</f>
        <v/>
      </c>
      <c r="H232" s="158">
        <f>ControlTardes!I232</f>
        <v>0</v>
      </c>
      <c r="I232" s="140" t="s">
        <v>23</v>
      </c>
      <c r="J232" s="159">
        <f>ControlTardes!K232</f>
        <v>0</v>
      </c>
      <c r="K232" s="138" t="str">
        <f>ControlTardes!L232</f>
        <v>NO</v>
      </c>
      <c r="L232" s="147" t="str">
        <f>IF(Tabla1[[#This Row],[Tardes]]="SI",1,"")</f>
        <v/>
      </c>
      <c r="M232" s="67"/>
      <c r="N232" s="83"/>
      <c r="O232" s="97"/>
      <c r="P232" s="97"/>
      <c r="Q232" s="97"/>
      <c r="R232" s="97"/>
      <c r="S232" s="182">
        <f>COUNTIF(G232:G238,"")</f>
        <v>5</v>
      </c>
      <c r="T232" s="182">
        <f>S232*7</f>
        <v>35</v>
      </c>
      <c r="U232" s="182">
        <f>$U$11*S232</f>
        <v>42</v>
      </c>
      <c r="V232" s="182">
        <f>U232-INT(U232)</f>
        <v>0</v>
      </c>
      <c r="W232" s="182">
        <f>SUM(Z232:Z238)</f>
        <v>0</v>
      </c>
      <c r="X232" s="182">
        <f>W232-INT(W232)</f>
        <v>0</v>
      </c>
      <c r="Y232" s="182" t="str">
        <f>IF(W232&lt;U232,IF(W232&gt;T232,"SI","NO"),"NO")</f>
        <v>NO</v>
      </c>
      <c r="Z232" s="42">
        <f t="shared" si="30"/>
        <v>0</v>
      </c>
      <c r="AA232" s="42">
        <f t="shared" si="25"/>
        <v>0</v>
      </c>
      <c r="AB232" s="42">
        <f t="shared" si="26"/>
        <v>0</v>
      </c>
    </row>
    <row r="233" spans="1:28" ht="15" customHeight="1" thickTop="1" thickBot="1" x14ac:dyDescent="0.3">
      <c r="A233" s="144">
        <f t="shared" si="31"/>
        <v>43684</v>
      </c>
      <c r="B233" s="145">
        <f t="shared" si="24"/>
        <v>4</v>
      </c>
      <c r="C233" s="146">
        <f>ROW()</f>
        <v>233</v>
      </c>
      <c r="D233" s="177">
        <f t="shared" si="27"/>
        <v>32</v>
      </c>
      <c r="E233" s="123">
        <f t="shared" si="28"/>
        <v>7</v>
      </c>
      <c r="F233" s="124">
        <f t="shared" si="29"/>
        <v>43684</v>
      </c>
      <c r="G233" s="154" t="str">
        <f>IF(ControlTardes!H233&lt;&gt;"",ControlTardes!H233,"")</f>
        <v/>
      </c>
      <c r="H233" s="158">
        <f>ControlTardes!I233</f>
        <v>0</v>
      </c>
      <c r="I233" s="140" t="s">
        <v>23</v>
      </c>
      <c r="J233" s="159">
        <f>ControlTardes!K233</f>
        <v>0</v>
      </c>
      <c r="K233" s="138" t="str">
        <f>ControlTardes!L233</f>
        <v>NO</v>
      </c>
      <c r="L233" s="147" t="str">
        <f>IF(Tabla1[[#This Row],[Tardes]]="SI",1,"")</f>
        <v/>
      </c>
      <c r="M233" s="67"/>
      <c r="N233" s="83"/>
      <c r="O233" s="97"/>
      <c r="P233" s="97"/>
      <c r="Q233" s="97"/>
      <c r="R233" s="97"/>
      <c r="S233" s="182"/>
      <c r="T233" s="182"/>
      <c r="U233" s="182"/>
      <c r="V233" s="182"/>
      <c r="W233" s="182"/>
      <c r="X233" s="182"/>
      <c r="Y233" s="182"/>
      <c r="Z233" s="42">
        <f t="shared" si="30"/>
        <v>0</v>
      </c>
      <c r="AA233" s="42">
        <f t="shared" si="25"/>
        <v>0</v>
      </c>
      <c r="AB233" s="42">
        <f t="shared" si="26"/>
        <v>0</v>
      </c>
    </row>
    <row r="234" spans="1:28" ht="15" customHeight="1" thickTop="1" thickBot="1" x14ac:dyDescent="0.3">
      <c r="A234" s="144">
        <f t="shared" si="31"/>
        <v>43685</v>
      </c>
      <c r="B234" s="145">
        <f t="shared" si="24"/>
        <v>5</v>
      </c>
      <c r="C234" s="146">
        <f>ROW()</f>
        <v>234</v>
      </c>
      <c r="D234" s="177">
        <f t="shared" si="27"/>
        <v>32</v>
      </c>
      <c r="E234" s="123">
        <f t="shared" si="28"/>
        <v>8</v>
      </c>
      <c r="F234" s="124">
        <f t="shared" si="29"/>
        <v>43685</v>
      </c>
      <c r="G234" s="154" t="str">
        <f>IF(ControlTardes!H234&lt;&gt;"",ControlTardes!H234,"")</f>
        <v/>
      </c>
      <c r="H234" s="158">
        <f>ControlTardes!I234</f>
        <v>0</v>
      </c>
      <c r="I234" s="140" t="s">
        <v>23</v>
      </c>
      <c r="J234" s="159">
        <f>ControlTardes!K234</f>
        <v>0</v>
      </c>
      <c r="K234" s="138" t="str">
        <f>ControlTardes!L234</f>
        <v>NO</v>
      </c>
      <c r="L234" s="147" t="str">
        <f>IF(Tabla1[[#This Row],[Tardes]]="SI",1,"")</f>
        <v/>
      </c>
      <c r="M234" s="67"/>
      <c r="N234" s="83"/>
      <c r="O234" s="97"/>
      <c r="P234" s="97"/>
      <c r="Q234" s="97"/>
      <c r="R234" s="97"/>
      <c r="S234" s="182"/>
      <c r="T234" s="182"/>
      <c r="U234" s="182"/>
      <c r="V234" s="182"/>
      <c r="W234" s="182"/>
      <c r="X234" s="182"/>
      <c r="Y234" s="182"/>
      <c r="Z234" s="42">
        <f t="shared" si="30"/>
        <v>0</v>
      </c>
      <c r="AA234" s="42">
        <f t="shared" si="25"/>
        <v>0</v>
      </c>
      <c r="AB234" s="42">
        <f t="shared" si="26"/>
        <v>0</v>
      </c>
    </row>
    <row r="235" spans="1:28" ht="15" customHeight="1" thickTop="1" x14ac:dyDescent="0.25">
      <c r="A235" s="144">
        <f t="shared" si="31"/>
        <v>43686</v>
      </c>
      <c r="B235" s="145">
        <f t="shared" si="24"/>
        <v>6</v>
      </c>
      <c r="C235" s="146">
        <f>ROW()</f>
        <v>235</v>
      </c>
      <c r="D235" s="177">
        <f t="shared" si="27"/>
        <v>32</v>
      </c>
      <c r="E235" s="125">
        <f t="shared" si="28"/>
        <v>9</v>
      </c>
      <c r="F235" s="126">
        <f t="shared" si="29"/>
        <v>43686</v>
      </c>
      <c r="G235" s="154" t="str">
        <f>IF(ControlTardes!H235&lt;&gt;"",ControlTardes!H235,"")</f>
        <v/>
      </c>
      <c r="H235" s="160">
        <f>ControlTardes!I235</f>
        <v>0</v>
      </c>
      <c r="I235" s="141" t="s">
        <v>23</v>
      </c>
      <c r="J235" s="161">
        <f>ControlTardes!K235</f>
        <v>0</v>
      </c>
      <c r="K235" s="138" t="str">
        <f>ControlTardes!L235</f>
        <v>NO</v>
      </c>
      <c r="L235" s="147" t="str">
        <f>IF(Tabla1[[#This Row],[Tardes]]="SI",1,"")</f>
        <v/>
      </c>
      <c r="M235" s="67"/>
      <c r="N235" s="83"/>
      <c r="O235" s="97"/>
      <c r="P235" s="97"/>
      <c r="Q235" s="97"/>
      <c r="R235" s="97"/>
      <c r="S235" s="182"/>
      <c r="T235" s="182"/>
      <c r="U235" s="182"/>
      <c r="V235" s="182"/>
      <c r="W235" s="182"/>
      <c r="X235" s="182"/>
      <c r="Y235" s="182"/>
      <c r="Z235" s="42">
        <f t="shared" si="30"/>
        <v>0</v>
      </c>
      <c r="AA235" s="42">
        <f t="shared" si="25"/>
        <v>0</v>
      </c>
      <c r="AB235" s="42">
        <f t="shared" si="26"/>
        <v>0</v>
      </c>
    </row>
    <row r="236" spans="1:28" ht="15" customHeight="1" x14ac:dyDescent="0.25">
      <c r="A236" s="144">
        <f t="shared" si="31"/>
        <v>43687</v>
      </c>
      <c r="B236" s="145">
        <f t="shared" si="24"/>
        <v>7</v>
      </c>
      <c r="C236" s="146">
        <f>ROW()</f>
        <v>236</v>
      </c>
      <c r="D236" s="177">
        <f t="shared" si="27"/>
        <v>32</v>
      </c>
      <c r="E236" s="119">
        <f t="shared" si="28"/>
        <v>10</v>
      </c>
      <c r="F236" s="120">
        <f t="shared" si="29"/>
        <v>43687</v>
      </c>
      <c r="G236" s="154" t="str">
        <f>IF(ControlTardes!H236&lt;&gt;"",ControlTardes!H236,"")</f>
        <v>FESTIVO</v>
      </c>
      <c r="H236" s="162">
        <f>ControlTardes!I236</f>
        <v>0</v>
      </c>
      <c r="I236" s="138" t="s">
        <v>23</v>
      </c>
      <c r="J236" s="155">
        <f>ControlTardes!K236</f>
        <v>0</v>
      </c>
      <c r="K236" s="138" t="str">
        <f>ControlTardes!L236</f>
        <v>NO</v>
      </c>
      <c r="L236" s="147" t="str">
        <f>IF(Tabla1[[#This Row],[Tardes]]="SI",1,"")</f>
        <v/>
      </c>
      <c r="M236" s="67"/>
      <c r="N236" s="83"/>
      <c r="O236" s="97"/>
      <c r="P236" s="97"/>
      <c r="Q236" s="97"/>
      <c r="R236" s="97"/>
      <c r="S236" s="182"/>
      <c r="T236" s="182"/>
      <c r="U236" s="182"/>
      <c r="V236" s="182"/>
      <c r="W236" s="182"/>
      <c r="X236" s="182"/>
      <c r="Y236" s="182"/>
      <c r="Z236" s="42">
        <f t="shared" si="30"/>
        <v>0</v>
      </c>
      <c r="AA236" s="42">
        <f t="shared" si="25"/>
        <v>0</v>
      </c>
      <c r="AB236" s="42">
        <f t="shared" si="26"/>
        <v>0</v>
      </c>
    </row>
    <row r="237" spans="1:28" ht="15" customHeight="1" x14ac:dyDescent="0.25">
      <c r="A237" s="144">
        <f t="shared" si="31"/>
        <v>43688</v>
      </c>
      <c r="B237" s="145">
        <f t="shared" si="24"/>
        <v>1</v>
      </c>
      <c r="C237" s="146">
        <f>ROW()</f>
        <v>237</v>
      </c>
      <c r="D237" s="177">
        <f t="shared" si="27"/>
        <v>32</v>
      </c>
      <c r="E237" s="119">
        <f t="shared" si="28"/>
        <v>11</v>
      </c>
      <c r="F237" s="120">
        <f t="shared" si="29"/>
        <v>43688</v>
      </c>
      <c r="G237" s="154" t="str">
        <f>IF(ControlTardes!H237&lt;&gt;"",ControlTardes!H237,"")</f>
        <v>FESTIVO</v>
      </c>
      <c r="H237" s="162">
        <f>ControlTardes!I237</f>
        <v>0</v>
      </c>
      <c r="I237" s="138" t="s">
        <v>23</v>
      </c>
      <c r="J237" s="155">
        <f>ControlTardes!K237</f>
        <v>0</v>
      </c>
      <c r="K237" s="138" t="str">
        <f>ControlTardes!L237</f>
        <v>NO</v>
      </c>
      <c r="L237" s="147" t="str">
        <f>IF(Tabla1[[#This Row],[Tardes]]="SI",1,"")</f>
        <v/>
      </c>
      <c r="M237" s="67"/>
      <c r="N237" s="83"/>
      <c r="O237" s="97"/>
      <c r="P237" s="97"/>
      <c r="Q237" s="97"/>
      <c r="R237" s="97"/>
      <c r="S237" s="182"/>
      <c r="T237" s="182"/>
      <c r="U237" s="182"/>
      <c r="V237" s="182"/>
      <c r="W237" s="182"/>
      <c r="X237" s="182"/>
      <c r="Y237" s="182"/>
      <c r="Z237" s="42">
        <f t="shared" si="30"/>
        <v>0</v>
      </c>
      <c r="AA237" s="42">
        <f t="shared" si="25"/>
        <v>0</v>
      </c>
      <c r="AB237" s="42">
        <f t="shared" si="26"/>
        <v>0</v>
      </c>
    </row>
    <row r="238" spans="1:28" ht="15" customHeight="1" thickBot="1" x14ac:dyDescent="0.3">
      <c r="A238" s="144">
        <f t="shared" si="31"/>
        <v>43689</v>
      </c>
      <c r="B238" s="145">
        <f t="shared" si="24"/>
        <v>2</v>
      </c>
      <c r="C238" s="146">
        <f>ROW()</f>
        <v>238</v>
      </c>
      <c r="D238" s="177">
        <f t="shared" si="27"/>
        <v>33</v>
      </c>
      <c r="E238" s="121">
        <f t="shared" si="28"/>
        <v>12</v>
      </c>
      <c r="F238" s="122">
        <f t="shared" si="29"/>
        <v>43689</v>
      </c>
      <c r="G238" s="154" t="str">
        <f>IF(ControlTardes!H238&lt;&gt;"",ControlTardes!H238,"")</f>
        <v/>
      </c>
      <c r="H238" s="156">
        <f>ControlTardes!I238</f>
        <v>0</v>
      </c>
      <c r="I238" s="139" t="s">
        <v>23</v>
      </c>
      <c r="J238" s="157">
        <f>ControlTardes!K238</f>
        <v>0</v>
      </c>
      <c r="K238" s="138" t="str">
        <f>ControlTardes!L238</f>
        <v>NO</v>
      </c>
      <c r="L238" s="147" t="str">
        <f>IF(Tabla1[[#This Row],[Tardes]]="SI",1,"")</f>
        <v/>
      </c>
      <c r="M238" s="67"/>
      <c r="N238" s="83"/>
      <c r="O238" s="97"/>
      <c r="P238" s="97"/>
      <c r="Q238" s="97"/>
      <c r="R238" s="97"/>
      <c r="S238" s="182"/>
      <c r="T238" s="182"/>
      <c r="U238" s="182"/>
      <c r="V238" s="182"/>
      <c r="W238" s="182"/>
      <c r="X238" s="182"/>
      <c r="Y238" s="182"/>
      <c r="Z238" s="42">
        <f t="shared" si="30"/>
        <v>0</v>
      </c>
      <c r="AA238" s="42">
        <f t="shared" si="25"/>
        <v>0</v>
      </c>
      <c r="AB238" s="42">
        <f t="shared" si="26"/>
        <v>0</v>
      </c>
    </row>
    <row r="239" spans="1:28" ht="15" customHeight="1" thickTop="1" thickBot="1" x14ac:dyDescent="0.3">
      <c r="A239" s="144">
        <f t="shared" si="31"/>
        <v>43690</v>
      </c>
      <c r="B239" s="145">
        <f t="shared" si="24"/>
        <v>3</v>
      </c>
      <c r="C239" s="146">
        <f>ROW()</f>
        <v>239</v>
      </c>
      <c r="D239" s="177">
        <f t="shared" si="27"/>
        <v>33</v>
      </c>
      <c r="E239" s="123">
        <f t="shared" si="28"/>
        <v>13</v>
      </c>
      <c r="F239" s="124">
        <f t="shared" si="29"/>
        <v>43690</v>
      </c>
      <c r="G239" s="154" t="str">
        <f>IF(ControlTardes!H239&lt;&gt;"",ControlTardes!H239,"")</f>
        <v/>
      </c>
      <c r="H239" s="158">
        <f>ControlTardes!I239</f>
        <v>0</v>
      </c>
      <c r="I239" s="140" t="s">
        <v>23</v>
      </c>
      <c r="J239" s="159">
        <f>ControlTardes!K239</f>
        <v>0</v>
      </c>
      <c r="K239" s="138" t="str">
        <f>ControlTardes!L239</f>
        <v>NO</v>
      </c>
      <c r="L239" s="147" t="str">
        <f>IF(Tabla1[[#This Row],[Tardes]]="SI",1,"")</f>
        <v/>
      </c>
      <c r="M239" s="67"/>
      <c r="N239" s="83"/>
      <c r="O239" s="97"/>
      <c r="P239" s="97"/>
      <c r="Q239" s="97"/>
      <c r="R239" s="97"/>
      <c r="S239" s="182">
        <f>COUNTIF(G239:G245,"")</f>
        <v>4</v>
      </c>
      <c r="T239" s="182">
        <f>S239*7</f>
        <v>28</v>
      </c>
      <c r="U239" s="182">
        <f>$U$11*S239</f>
        <v>33.6</v>
      </c>
      <c r="V239" s="182">
        <f>U239-INT(U239)</f>
        <v>0.60000000000000142</v>
      </c>
      <c r="W239" s="182">
        <f>SUM(Z239:Z245)</f>
        <v>0</v>
      </c>
      <c r="X239" s="182">
        <f>W239-INT(W239)</f>
        <v>0</v>
      </c>
      <c r="Y239" s="182" t="str">
        <f>IF(W239&lt;U239,IF(W239&gt;T239,"SI","NO"),"NO")</f>
        <v>NO</v>
      </c>
      <c r="Z239" s="42">
        <f t="shared" si="30"/>
        <v>0</v>
      </c>
      <c r="AA239" s="42">
        <f t="shared" si="25"/>
        <v>0</v>
      </c>
      <c r="AB239" s="42">
        <f t="shared" si="26"/>
        <v>0</v>
      </c>
    </row>
    <row r="240" spans="1:28" ht="15" customHeight="1" thickTop="1" x14ac:dyDescent="0.25">
      <c r="A240" s="144">
        <f t="shared" si="31"/>
        <v>43691</v>
      </c>
      <c r="B240" s="145">
        <f t="shared" si="24"/>
        <v>4</v>
      </c>
      <c r="C240" s="146">
        <f>ROW()</f>
        <v>240</v>
      </c>
      <c r="D240" s="177">
        <f t="shared" si="27"/>
        <v>33</v>
      </c>
      <c r="E240" s="125">
        <f t="shared" si="28"/>
        <v>14</v>
      </c>
      <c r="F240" s="126">
        <f t="shared" si="29"/>
        <v>43691</v>
      </c>
      <c r="G240" s="154" t="str">
        <f>IF(ControlTardes!H240&lt;&gt;"",ControlTardes!H240,"")</f>
        <v/>
      </c>
      <c r="H240" s="160">
        <f>ControlTardes!I240</f>
        <v>0</v>
      </c>
      <c r="I240" s="141" t="s">
        <v>23</v>
      </c>
      <c r="J240" s="161">
        <f>ControlTardes!K240</f>
        <v>0</v>
      </c>
      <c r="K240" s="138" t="str">
        <f>ControlTardes!L240</f>
        <v>NO</v>
      </c>
      <c r="L240" s="147" t="str">
        <f>IF(Tabla1[[#This Row],[Tardes]]="SI",1,"")</f>
        <v/>
      </c>
      <c r="M240" s="67"/>
      <c r="N240" s="83"/>
      <c r="O240" s="97"/>
      <c r="P240" s="97"/>
      <c r="Q240" s="97"/>
      <c r="R240" s="97"/>
      <c r="S240" s="182"/>
      <c r="T240" s="182"/>
      <c r="U240" s="182"/>
      <c r="V240" s="182"/>
      <c r="W240" s="182"/>
      <c r="X240" s="182"/>
      <c r="Y240" s="182"/>
      <c r="Z240" s="42">
        <f t="shared" si="30"/>
        <v>0</v>
      </c>
      <c r="AA240" s="42">
        <f t="shared" si="25"/>
        <v>0</v>
      </c>
      <c r="AB240" s="42">
        <f t="shared" si="26"/>
        <v>0</v>
      </c>
    </row>
    <row r="241" spans="1:28" ht="15" customHeight="1" x14ac:dyDescent="0.25">
      <c r="A241" s="144">
        <f t="shared" si="31"/>
        <v>43692</v>
      </c>
      <c r="B241" s="145">
        <f t="shared" si="24"/>
        <v>5</v>
      </c>
      <c r="C241" s="146">
        <f>ROW()</f>
        <v>241</v>
      </c>
      <c r="D241" s="177">
        <f t="shared" si="27"/>
        <v>33</v>
      </c>
      <c r="E241" s="119">
        <f t="shared" si="28"/>
        <v>15</v>
      </c>
      <c r="F241" s="120">
        <f t="shared" si="29"/>
        <v>43692</v>
      </c>
      <c r="G241" s="154" t="str">
        <f>IF(ControlTardes!H241&lt;&gt;"",ControlTardes!H241,"")</f>
        <v>FESTIVO</v>
      </c>
      <c r="H241" s="162">
        <f>ControlTardes!I241</f>
        <v>0</v>
      </c>
      <c r="I241" s="138" t="s">
        <v>23</v>
      </c>
      <c r="J241" s="155">
        <f>ControlTardes!K241</f>
        <v>0</v>
      </c>
      <c r="K241" s="138" t="str">
        <f>ControlTardes!L241</f>
        <v>NO</v>
      </c>
      <c r="L241" s="147" t="str">
        <f>IF(Tabla1[[#This Row],[Tardes]]="SI",1,"")</f>
        <v/>
      </c>
      <c r="M241" s="67"/>
      <c r="N241" s="83"/>
      <c r="O241" s="97"/>
      <c r="P241" s="97"/>
      <c r="Q241" s="97"/>
      <c r="R241" s="97"/>
      <c r="S241" s="182"/>
      <c r="T241" s="182"/>
      <c r="U241" s="182"/>
      <c r="V241" s="182"/>
      <c r="W241" s="182"/>
      <c r="X241" s="182"/>
      <c r="Y241" s="182"/>
      <c r="Z241" s="42">
        <f t="shared" si="30"/>
        <v>0</v>
      </c>
      <c r="AA241" s="42">
        <f t="shared" si="25"/>
        <v>0</v>
      </c>
      <c r="AB241" s="42">
        <f t="shared" si="26"/>
        <v>0</v>
      </c>
    </row>
    <row r="242" spans="1:28" ht="15" customHeight="1" x14ac:dyDescent="0.25">
      <c r="A242" s="144">
        <f t="shared" si="31"/>
        <v>43693</v>
      </c>
      <c r="B242" s="145">
        <f t="shared" si="24"/>
        <v>6</v>
      </c>
      <c r="C242" s="146">
        <f>ROW()</f>
        <v>242</v>
      </c>
      <c r="D242" s="177">
        <f t="shared" si="27"/>
        <v>33</v>
      </c>
      <c r="E242" s="127">
        <f t="shared" si="28"/>
        <v>16</v>
      </c>
      <c r="F242" s="128">
        <f t="shared" si="29"/>
        <v>43693</v>
      </c>
      <c r="G242" s="154" t="str">
        <f>IF(ControlTardes!H242&lt;&gt;"",ControlTardes!H242,"")</f>
        <v/>
      </c>
      <c r="H242" s="162">
        <f>ControlTardes!I242</f>
        <v>0</v>
      </c>
      <c r="I242" s="142" t="s">
        <v>23</v>
      </c>
      <c r="J242" s="155">
        <f>ControlTardes!K242</f>
        <v>0</v>
      </c>
      <c r="K242" s="138" t="str">
        <f>ControlTardes!L242</f>
        <v>NO</v>
      </c>
      <c r="L242" s="147" t="str">
        <f>IF(Tabla1[[#This Row],[Tardes]]="SI",1,"")</f>
        <v/>
      </c>
      <c r="M242" s="67"/>
      <c r="N242" s="83"/>
      <c r="O242" s="97"/>
      <c r="P242" s="97"/>
      <c r="Q242" s="97"/>
      <c r="R242" s="97"/>
      <c r="S242" s="182"/>
      <c r="T242" s="182"/>
      <c r="U242" s="182"/>
      <c r="V242" s="182"/>
      <c r="W242" s="182"/>
      <c r="X242" s="182"/>
      <c r="Y242" s="182"/>
      <c r="Z242" s="42">
        <f t="shared" si="30"/>
        <v>0</v>
      </c>
      <c r="AA242" s="42">
        <f t="shared" si="25"/>
        <v>0</v>
      </c>
      <c r="AB242" s="42">
        <f t="shared" si="26"/>
        <v>0</v>
      </c>
    </row>
    <row r="243" spans="1:28" ht="15" customHeight="1" x14ac:dyDescent="0.25">
      <c r="A243" s="144">
        <f t="shared" si="31"/>
        <v>43694</v>
      </c>
      <c r="B243" s="145">
        <f t="shared" si="24"/>
        <v>7</v>
      </c>
      <c r="C243" s="146">
        <f>ROW()</f>
        <v>243</v>
      </c>
      <c r="D243" s="177">
        <f t="shared" si="27"/>
        <v>33</v>
      </c>
      <c r="E243" s="119">
        <f t="shared" si="28"/>
        <v>17</v>
      </c>
      <c r="F243" s="120">
        <f t="shared" si="29"/>
        <v>43694</v>
      </c>
      <c r="G243" s="154" t="str">
        <f>IF(ControlTardes!H243&lt;&gt;"",ControlTardes!H243,"")</f>
        <v>FESTIVO</v>
      </c>
      <c r="H243" s="162">
        <f>ControlTardes!I243</f>
        <v>0</v>
      </c>
      <c r="I243" s="138" t="s">
        <v>23</v>
      </c>
      <c r="J243" s="155">
        <f>ControlTardes!K243</f>
        <v>0</v>
      </c>
      <c r="K243" s="138" t="str">
        <f>ControlTardes!L243</f>
        <v>NO</v>
      </c>
      <c r="L243" s="147" t="str">
        <f>IF(Tabla1[[#This Row],[Tardes]]="SI",1,"")</f>
        <v/>
      </c>
      <c r="M243" s="67"/>
      <c r="N243" s="83"/>
      <c r="O243" s="97"/>
      <c r="P243" s="97"/>
      <c r="Q243" s="97"/>
      <c r="R243" s="97"/>
      <c r="S243" s="182"/>
      <c r="T243" s="182"/>
      <c r="U243" s="182"/>
      <c r="V243" s="182"/>
      <c r="W243" s="182"/>
      <c r="X243" s="182"/>
      <c r="Y243" s="182"/>
      <c r="Z243" s="42">
        <f t="shared" si="30"/>
        <v>0</v>
      </c>
      <c r="AA243" s="42">
        <f t="shared" si="25"/>
        <v>0</v>
      </c>
      <c r="AB243" s="42">
        <f t="shared" si="26"/>
        <v>0</v>
      </c>
    </row>
    <row r="244" spans="1:28" ht="15" customHeight="1" x14ac:dyDescent="0.25">
      <c r="A244" s="144">
        <f t="shared" si="31"/>
        <v>43695</v>
      </c>
      <c r="B244" s="145">
        <f t="shared" si="24"/>
        <v>1</v>
      </c>
      <c r="C244" s="146">
        <f>ROW()</f>
        <v>244</v>
      </c>
      <c r="D244" s="177">
        <f t="shared" si="27"/>
        <v>33</v>
      </c>
      <c r="E244" s="119">
        <f t="shared" si="28"/>
        <v>18</v>
      </c>
      <c r="F244" s="120">
        <f t="shared" si="29"/>
        <v>43695</v>
      </c>
      <c r="G244" s="154" t="str">
        <f>IF(ControlTardes!H244&lt;&gt;"",ControlTardes!H244,"")</f>
        <v>FESTIVO</v>
      </c>
      <c r="H244" s="162">
        <f>ControlTardes!I244</f>
        <v>0</v>
      </c>
      <c r="I244" s="138" t="s">
        <v>23</v>
      </c>
      <c r="J244" s="155">
        <f>ControlTardes!K244</f>
        <v>0</v>
      </c>
      <c r="K244" s="138" t="str">
        <f>ControlTardes!L244</f>
        <v>NO</v>
      </c>
      <c r="L244" s="147" t="str">
        <f>IF(Tabla1[[#This Row],[Tardes]]="SI",1,"")</f>
        <v/>
      </c>
      <c r="M244" s="67"/>
      <c r="N244" s="83"/>
      <c r="O244" s="97"/>
      <c r="P244" s="97"/>
      <c r="Q244" s="97"/>
      <c r="R244" s="97"/>
      <c r="S244" s="182"/>
      <c r="T244" s="182"/>
      <c r="U244" s="182"/>
      <c r="V244" s="182"/>
      <c r="W244" s="182"/>
      <c r="X244" s="182"/>
      <c r="Y244" s="182"/>
      <c r="Z244" s="42">
        <f t="shared" si="30"/>
        <v>0</v>
      </c>
      <c r="AA244" s="42">
        <f t="shared" si="25"/>
        <v>0</v>
      </c>
      <c r="AB244" s="42">
        <f t="shared" si="26"/>
        <v>0</v>
      </c>
    </row>
    <row r="245" spans="1:28" ht="15" customHeight="1" thickBot="1" x14ac:dyDescent="0.3">
      <c r="A245" s="144">
        <f t="shared" si="31"/>
        <v>43696</v>
      </c>
      <c r="B245" s="145">
        <f t="shared" si="24"/>
        <v>2</v>
      </c>
      <c r="C245" s="146">
        <f>ROW()</f>
        <v>245</v>
      </c>
      <c r="D245" s="177">
        <f t="shared" si="27"/>
        <v>34</v>
      </c>
      <c r="E245" s="121">
        <f t="shared" si="28"/>
        <v>19</v>
      </c>
      <c r="F245" s="122">
        <f t="shared" si="29"/>
        <v>43696</v>
      </c>
      <c r="G245" s="154" t="str">
        <f>IF(ControlTardes!H245&lt;&gt;"",ControlTardes!H245,"")</f>
        <v/>
      </c>
      <c r="H245" s="156">
        <f>ControlTardes!I245</f>
        <v>0</v>
      </c>
      <c r="I245" s="139" t="s">
        <v>23</v>
      </c>
      <c r="J245" s="157">
        <f>ControlTardes!K245</f>
        <v>0</v>
      </c>
      <c r="K245" s="138" t="str">
        <f>ControlTardes!L245</f>
        <v>NO</v>
      </c>
      <c r="L245" s="147" t="str">
        <f>IF(Tabla1[[#This Row],[Tardes]]="SI",1,"")</f>
        <v/>
      </c>
      <c r="M245" s="67"/>
      <c r="N245" s="83"/>
      <c r="O245" s="97"/>
      <c r="P245" s="97"/>
      <c r="Q245" s="97"/>
      <c r="R245" s="97"/>
      <c r="S245" s="182"/>
      <c r="T245" s="182"/>
      <c r="U245" s="182"/>
      <c r="V245" s="182"/>
      <c r="W245" s="182"/>
      <c r="X245" s="182"/>
      <c r="Y245" s="182"/>
      <c r="Z245" s="42">
        <f t="shared" si="30"/>
        <v>0</v>
      </c>
      <c r="AA245" s="42">
        <f t="shared" si="25"/>
        <v>0</v>
      </c>
      <c r="AB245" s="42">
        <f t="shared" si="26"/>
        <v>0</v>
      </c>
    </row>
    <row r="246" spans="1:28" ht="15" customHeight="1" thickTop="1" thickBot="1" x14ac:dyDescent="0.3">
      <c r="A246" s="144">
        <f t="shared" si="31"/>
        <v>43697</v>
      </c>
      <c r="B246" s="145">
        <f t="shared" si="24"/>
        <v>3</v>
      </c>
      <c r="C246" s="146">
        <f>ROW()</f>
        <v>246</v>
      </c>
      <c r="D246" s="177">
        <f t="shared" si="27"/>
        <v>34</v>
      </c>
      <c r="E246" s="123">
        <f t="shared" si="28"/>
        <v>20</v>
      </c>
      <c r="F246" s="124">
        <f t="shared" si="29"/>
        <v>43697</v>
      </c>
      <c r="G246" s="154" t="str">
        <f>IF(ControlTardes!H246&lt;&gt;"",ControlTardes!H246,"")</f>
        <v/>
      </c>
      <c r="H246" s="158">
        <f>ControlTardes!I246</f>
        <v>0</v>
      </c>
      <c r="I246" s="140" t="s">
        <v>23</v>
      </c>
      <c r="J246" s="159">
        <f>ControlTardes!K246</f>
        <v>0</v>
      </c>
      <c r="K246" s="138" t="str">
        <f>ControlTardes!L246</f>
        <v>NO</v>
      </c>
      <c r="L246" s="147" t="str">
        <f>IF(Tabla1[[#This Row],[Tardes]]="SI",1,"")</f>
        <v/>
      </c>
      <c r="M246" s="67"/>
      <c r="N246" s="83"/>
      <c r="O246" s="97"/>
      <c r="P246" s="97"/>
      <c r="Q246" s="97"/>
      <c r="R246" s="97"/>
      <c r="S246" s="182">
        <f>COUNTIF(G246:G252,"")</f>
        <v>5</v>
      </c>
      <c r="T246" s="182">
        <f>S246*7</f>
        <v>35</v>
      </c>
      <c r="U246" s="182">
        <f>$U$11*S246</f>
        <v>42</v>
      </c>
      <c r="V246" s="182">
        <f>U246-INT(U246)</f>
        <v>0</v>
      </c>
      <c r="W246" s="182">
        <f>SUM(Z246:Z252)</f>
        <v>0</v>
      </c>
      <c r="X246" s="182">
        <f>W246-INT(W246)</f>
        <v>0</v>
      </c>
      <c r="Y246" s="182" t="str">
        <f>IF(W246&lt;U246,IF(W246&gt;T246,"SI","NO"),"NO")</f>
        <v>NO</v>
      </c>
      <c r="Z246" s="42">
        <f t="shared" si="30"/>
        <v>0</v>
      </c>
      <c r="AA246" s="42">
        <f t="shared" si="25"/>
        <v>0</v>
      </c>
      <c r="AB246" s="42">
        <f t="shared" si="26"/>
        <v>0</v>
      </c>
    </row>
    <row r="247" spans="1:28" ht="15" customHeight="1" thickTop="1" thickBot="1" x14ac:dyDescent="0.3">
      <c r="A247" s="144">
        <f t="shared" si="31"/>
        <v>43698</v>
      </c>
      <c r="B247" s="145">
        <f t="shared" si="24"/>
        <v>4</v>
      </c>
      <c r="C247" s="146">
        <f>ROW()</f>
        <v>247</v>
      </c>
      <c r="D247" s="177">
        <f t="shared" si="27"/>
        <v>34</v>
      </c>
      <c r="E247" s="123">
        <f t="shared" si="28"/>
        <v>21</v>
      </c>
      <c r="F247" s="124">
        <f t="shared" si="29"/>
        <v>43698</v>
      </c>
      <c r="G247" s="154" t="str">
        <f>IF(ControlTardes!H247&lt;&gt;"",ControlTardes!H247,"")</f>
        <v/>
      </c>
      <c r="H247" s="158">
        <f>ControlTardes!I247</f>
        <v>0</v>
      </c>
      <c r="I247" s="140" t="s">
        <v>23</v>
      </c>
      <c r="J247" s="159">
        <f>ControlTardes!K247</f>
        <v>0</v>
      </c>
      <c r="K247" s="138" t="str">
        <f>ControlTardes!L247</f>
        <v>NO</v>
      </c>
      <c r="L247" s="147" t="str">
        <f>IF(Tabla1[[#This Row],[Tardes]]="SI",1,"")</f>
        <v/>
      </c>
      <c r="M247" s="67"/>
      <c r="N247" s="83"/>
      <c r="O247" s="97"/>
      <c r="P247" s="97"/>
      <c r="Q247" s="97"/>
      <c r="R247" s="97"/>
      <c r="S247" s="182"/>
      <c r="T247" s="182"/>
      <c r="U247" s="182"/>
      <c r="V247" s="182"/>
      <c r="W247" s="182"/>
      <c r="X247" s="182"/>
      <c r="Y247" s="182"/>
      <c r="Z247" s="42">
        <f t="shared" si="30"/>
        <v>0</v>
      </c>
      <c r="AA247" s="42">
        <f t="shared" si="25"/>
        <v>0</v>
      </c>
      <c r="AB247" s="42">
        <f t="shared" si="26"/>
        <v>0</v>
      </c>
    </row>
    <row r="248" spans="1:28" ht="15" customHeight="1" thickTop="1" thickBot="1" x14ac:dyDescent="0.3">
      <c r="A248" s="144">
        <f t="shared" si="31"/>
        <v>43699</v>
      </c>
      <c r="B248" s="145">
        <f t="shared" si="24"/>
        <v>5</v>
      </c>
      <c r="C248" s="146">
        <f>ROW()</f>
        <v>248</v>
      </c>
      <c r="D248" s="177">
        <f t="shared" si="27"/>
        <v>34</v>
      </c>
      <c r="E248" s="123">
        <f t="shared" si="28"/>
        <v>22</v>
      </c>
      <c r="F248" s="124">
        <f t="shared" si="29"/>
        <v>43699</v>
      </c>
      <c r="G248" s="154" t="str">
        <f>IF(ControlTardes!H248&lt;&gt;"",ControlTardes!H248,"")</f>
        <v/>
      </c>
      <c r="H248" s="158">
        <f>ControlTardes!I248</f>
        <v>0</v>
      </c>
      <c r="I248" s="140" t="s">
        <v>23</v>
      </c>
      <c r="J248" s="159">
        <f>ControlTardes!K248</f>
        <v>0</v>
      </c>
      <c r="K248" s="138" t="str">
        <f>ControlTardes!L248</f>
        <v>NO</v>
      </c>
      <c r="L248" s="147" t="str">
        <f>IF(Tabla1[[#This Row],[Tardes]]="SI",1,"")</f>
        <v/>
      </c>
      <c r="M248" s="67"/>
      <c r="N248" s="83"/>
      <c r="O248" s="97"/>
      <c r="P248" s="97"/>
      <c r="Q248" s="97"/>
      <c r="R248" s="97"/>
      <c r="S248" s="182"/>
      <c r="T248" s="182"/>
      <c r="U248" s="182"/>
      <c r="V248" s="182"/>
      <c r="W248" s="182"/>
      <c r="X248" s="182"/>
      <c r="Y248" s="182"/>
      <c r="Z248" s="42">
        <f t="shared" si="30"/>
        <v>0</v>
      </c>
      <c r="AA248" s="42">
        <f t="shared" si="25"/>
        <v>0</v>
      </c>
      <c r="AB248" s="42">
        <f t="shared" si="26"/>
        <v>0</v>
      </c>
    </row>
    <row r="249" spans="1:28" ht="15" customHeight="1" thickTop="1" x14ac:dyDescent="0.25">
      <c r="A249" s="144">
        <f t="shared" si="31"/>
        <v>43700</v>
      </c>
      <c r="B249" s="145">
        <f t="shared" si="24"/>
        <v>6</v>
      </c>
      <c r="C249" s="146">
        <f>ROW()</f>
        <v>249</v>
      </c>
      <c r="D249" s="177">
        <f t="shared" si="27"/>
        <v>34</v>
      </c>
      <c r="E249" s="125">
        <f t="shared" si="28"/>
        <v>23</v>
      </c>
      <c r="F249" s="126">
        <f t="shared" si="29"/>
        <v>43700</v>
      </c>
      <c r="G249" s="154" t="str">
        <f>IF(ControlTardes!H249&lt;&gt;"",ControlTardes!H249,"")</f>
        <v/>
      </c>
      <c r="H249" s="160">
        <f>ControlTardes!I249</f>
        <v>0</v>
      </c>
      <c r="I249" s="141" t="s">
        <v>23</v>
      </c>
      <c r="J249" s="161">
        <f>ControlTardes!K249</f>
        <v>0</v>
      </c>
      <c r="K249" s="138" t="str">
        <f>ControlTardes!L249</f>
        <v>NO</v>
      </c>
      <c r="L249" s="147" t="str">
        <f>IF(Tabla1[[#This Row],[Tardes]]="SI",1,"")</f>
        <v/>
      </c>
      <c r="M249" s="67"/>
      <c r="N249" s="83"/>
      <c r="O249" s="97"/>
      <c r="P249" s="97"/>
      <c r="Q249" s="97"/>
      <c r="R249" s="97"/>
      <c r="S249" s="182"/>
      <c r="T249" s="182"/>
      <c r="U249" s="182"/>
      <c r="V249" s="182"/>
      <c r="W249" s="182"/>
      <c r="X249" s="182"/>
      <c r="Y249" s="182"/>
      <c r="Z249" s="42">
        <f t="shared" si="30"/>
        <v>0</v>
      </c>
      <c r="AA249" s="42">
        <f t="shared" si="25"/>
        <v>0</v>
      </c>
      <c r="AB249" s="42">
        <f t="shared" si="26"/>
        <v>0</v>
      </c>
    </row>
    <row r="250" spans="1:28" ht="15" customHeight="1" x14ac:dyDescent="0.25">
      <c r="A250" s="144">
        <f t="shared" si="31"/>
        <v>43701</v>
      </c>
      <c r="B250" s="145">
        <f t="shared" si="24"/>
        <v>7</v>
      </c>
      <c r="C250" s="146">
        <f>ROW()</f>
        <v>250</v>
      </c>
      <c r="D250" s="177">
        <f t="shared" si="27"/>
        <v>34</v>
      </c>
      <c r="E250" s="119">
        <f t="shared" si="28"/>
        <v>24</v>
      </c>
      <c r="F250" s="120">
        <f t="shared" si="29"/>
        <v>43701</v>
      </c>
      <c r="G250" s="154" t="str">
        <f>IF(ControlTardes!H250&lt;&gt;"",ControlTardes!H250,"")</f>
        <v>FESTIVO</v>
      </c>
      <c r="H250" s="162">
        <f>ControlTardes!I250</f>
        <v>0</v>
      </c>
      <c r="I250" s="138" t="s">
        <v>23</v>
      </c>
      <c r="J250" s="155">
        <f>ControlTardes!K250</f>
        <v>0</v>
      </c>
      <c r="K250" s="138" t="str">
        <f>ControlTardes!L250</f>
        <v>NO</v>
      </c>
      <c r="L250" s="147" t="str">
        <f>IF(Tabla1[[#This Row],[Tardes]]="SI",1,"")</f>
        <v/>
      </c>
      <c r="M250" s="67"/>
      <c r="N250" s="83"/>
      <c r="O250" s="97"/>
      <c r="P250" s="97"/>
      <c r="Q250" s="97"/>
      <c r="R250" s="97"/>
      <c r="S250" s="182"/>
      <c r="T250" s="182"/>
      <c r="U250" s="182"/>
      <c r="V250" s="182"/>
      <c r="W250" s="182"/>
      <c r="X250" s="182"/>
      <c r="Y250" s="182"/>
      <c r="Z250" s="42">
        <f t="shared" si="30"/>
        <v>0</v>
      </c>
      <c r="AA250" s="42">
        <f t="shared" si="25"/>
        <v>0</v>
      </c>
      <c r="AB250" s="42">
        <f t="shared" si="26"/>
        <v>0</v>
      </c>
    </row>
    <row r="251" spans="1:28" ht="15" customHeight="1" x14ac:dyDescent="0.25">
      <c r="A251" s="144">
        <f t="shared" si="31"/>
        <v>43702</v>
      </c>
      <c r="B251" s="145">
        <f t="shared" si="24"/>
        <v>1</v>
      </c>
      <c r="C251" s="146">
        <f>ROW()</f>
        <v>251</v>
      </c>
      <c r="D251" s="177">
        <f t="shared" si="27"/>
        <v>34</v>
      </c>
      <c r="E251" s="119">
        <f t="shared" si="28"/>
        <v>25</v>
      </c>
      <c r="F251" s="120">
        <f t="shared" si="29"/>
        <v>43702</v>
      </c>
      <c r="G251" s="154" t="str">
        <f>IF(ControlTardes!H251&lt;&gt;"",ControlTardes!H251,"")</f>
        <v>FESTIVO</v>
      </c>
      <c r="H251" s="162">
        <f>ControlTardes!I251</f>
        <v>0</v>
      </c>
      <c r="I251" s="138" t="s">
        <v>23</v>
      </c>
      <c r="J251" s="155">
        <f>ControlTardes!K251</f>
        <v>0</v>
      </c>
      <c r="K251" s="138" t="str">
        <f>ControlTardes!L251</f>
        <v>NO</v>
      </c>
      <c r="L251" s="147" t="str">
        <f>IF(Tabla1[[#This Row],[Tardes]]="SI",1,"")</f>
        <v/>
      </c>
      <c r="M251" s="67"/>
      <c r="N251" s="83"/>
      <c r="O251" s="97"/>
      <c r="P251" s="97"/>
      <c r="Q251" s="97"/>
      <c r="R251" s="97"/>
      <c r="S251" s="182"/>
      <c r="T251" s="182"/>
      <c r="U251" s="182"/>
      <c r="V251" s="182"/>
      <c r="W251" s="182"/>
      <c r="X251" s="182"/>
      <c r="Y251" s="182"/>
      <c r="Z251" s="42">
        <f t="shared" si="30"/>
        <v>0</v>
      </c>
      <c r="AA251" s="42">
        <f t="shared" si="25"/>
        <v>0</v>
      </c>
      <c r="AB251" s="42">
        <f t="shared" si="26"/>
        <v>0</v>
      </c>
    </row>
    <row r="252" spans="1:28" ht="15" customHeight="1" thickBot="1" x14ac:dyDescent="0.3">
      <c r="A252" s="144">
        <f t="shared" si="31"/>
        <v>43703</v>
      </c>
      <c r="B252" s="145">
        <f t="shared" si="24"/>
        <v>2</v>
      </c>
      <c r="C252" s="146">
        <f>ROW()</f>
        <v>252</v>
      </c>
      <c r="D252" s="177">
        <f t="shared" si="27"/>
        <v>35</v>
      </c>
      <c r="E252" s="121">
        <f t="shared" si="28"/>
        <v>26</v>
      </c>
      <c r="F252" s="122">
        <f t="shared" si="29"/>
        <v>43703</v>
      </c>
      <c r="G252" s="154" t="str">
        <f>IF(ControlTardes!H252&lt;&gt;"",ControlTardes!H252,"")</f>
        <v/>
      </c>
      <c r="H252" s="156">
        <f>ControlTardes!I252</f>
        <v>0</v>
      </c>
      <c r="I252" s="139" t="s">
        <v>23</v>
      </c>
      <c r="J252" s="157">
        <f>ControlTardes!K252</f>
        <v>0</v>
      </c>
      <c r="K252" s="138" t="str">
        <f>ControlTardes!L252</f>
        <v>NO</v>
      </c>
      <c r="L252" s="147" t="str">
        <f>IF(Tabla1[[#This Row],[Tardes]]="SI",1,"")</f>
        <v/>
      </c>
      <c r="M252" s="67"/>
      <c r="N252" s="83"/>
      <c r="O252" s="97"/>
      <c r="P252" s="97"/>
      <c r="Q252" s="97"/>
      <c r="R252" s="97"/>
      <c r="S252" s="182"/>
      <c r="T252" s="182"/>
      <c r="U252" s="182"/>
      <c r="V252" s="182"/>
      <c r="W252" s="182"/>
      <c r="X252" s="182"/>
      <c r="Y252" s="182"/>
      <c r="Z252" s="42">
        <f t="shared" si="30"/>
        <v>0</v>
      </c>
      <c r="AA252" s="42">
        <f t="shared" si="25"/>
        <v>0</v>
      </c>
      <c r="AB252" s="42">
        <f t="shared" si="26"/>
        <v>0</v>
      </c>
    </row>
    <row r="253" spans="1:28" ht="15" customHeight="1" thickTop="1" thickBot="1" x14ac:dyDescent="0.3">
      <c r="A253" s="144">
        <f t="shared" si="31"/>
        <v>43704</v>
      </c>
      <c r="B253" s="145">
        <f t="shared" si="24"/>
        <v>3</v>
      </c>
      <c r="C253" s="146">
        <f>ROW()</f>
        <v>253</v>
      </c>
      <c r="D253" s="177">
        <f t="shared" si="27"/>
        <v>35</v>
      </c>
      <c r="E253" s="123">
        <f t="shared" si="28"/>
        <v>27</v>
      </c>
      <c r="F253" s="124">
        <f t="shared" si="29"/>
        <v>43704</v>
      </c>
      <c r="G253" s="154" t="str">
        <f>IF(ControlTardes!H253&lt;&gt;"",ControlTardes!H253,"")</f>
        <v/>
      </c>
      <c r="H253" s="158">
        <f>ControlTardes!I253</f>
        <v>0</v>
      </c>
      <c r="I253" s="140" t="s">
        <v>23</v>
      </c>
      <c r="J253" s="159">
        <f>ControlTardes!K253</f>
        <v>0</v>
      </c>
      <c r="K253" s="138" t="str">
        <f>ControlTardes!L253</f>
        <v>NO</v>
      </c>
      <c r="L253" s="147" t="str">
        <f>IF(Tabla1[[#This Row],[Tardes]]="SI",1,"")</f>
        <v/>
      </c>
      <c r="M253" s="67"/>
      <c r="N253" s="83"/>
      <c r="O253" s="97"/>
      <c r="P253" s="97"/>
      <c r="Q253" s="97"/>
      <c r="R253" s="97"/>
      <c r="S253" s="182">
        <f>COUNTIF(G253:G259,"")</f>
        <v>5</v>
      </c>
      <c r="T253" s="182">
        <f>S253*7</f>
        <v>35</v>
      </c>
      <c r="U253" s="182">
        <f>$U$11*S253</f>
        <v>42</v>
      </c>
      <c r="V253" s="182">
        <f>U253-INT(U253)</f>
        <v>0</v>
      </c>
      <c r="W253" s="182">
        <f>SUM(Z253:Z259)</f>
        <v>0</v>
      </c>
      <c r="X253" s="182">
        <f>W253-INT(W253)</f>
        <v>0</v>
      </c>
      <c r="Y253" s="182" t="str">
        <f>IF(W253&lt;U253,IF(W253&gt;T253,"SI","NO"),"NO")</f>
        <v>NO</v>
      </c>
      <c r="Z253" s="42">
        <f t="shared" si="30"/>
        <v>0</v>
      </c>
      <c r="AA253" s="42">
        <f t="shared" si="25"/>
        <v>0</v>
      </c>
      <c r="AB253" s="42">
        <f t="shared" si="26"/>
        <v>0</v>
      </c>
    </row>
    <row r="254" spans="1:28" ht="15" customHeight="1" thickTop="1" thickBot="1" x14ac:dyDescent="0.3">
      <c r="A254" s="144">
        <f t="shared" si="31"/>
        <v>43705</v>
      </c>
      <c r="B254" s="145">
        <f t="shared" si="24"/>
        <v>4</v>
      </c>
      <c r="C254" s="146">
        <f>ROW()</f>
        <v>254</v>
      </c>
      <c r="D254" s="177">
        <f t="shared" si="27"/>
        <v>35</v>
      </c>
      <c r="E254" s="123">
        <f t="shared" si="28"/>
        <v>28</v>
      </c>
      <c r="F254" s="124">
        <f t="shared" si="29"/>
        <v>43705</v>
      </c>
      <c r="G254" s="154" t="str">
        <f>IF(ControlTardes!H254&lt;&gt;"",ControlTardes!H254,"")</f>
        <v/>
      </c>
      <c r="H254" s="158">
        <f>ControlTardes!I254</f>
        <v>0</v>
      </c>
      <c r="I254" s="140" t="s">
        <v>23</v>
      </c>
      <c r="J254" s="159">
        <f>ControlTardes!K254</f>
        <v>0</v>
      </c>
      <c r="K254" s="138" t="str">
        <f>ControlTardes!L254</f>
        <v>NO</v>
      </c>
      <c r="L254" s="147" t="str">
        <f>IF(Tabla1[[#This Row],[Tardes]]="SI",1,"")</f>
        <v/>
      </c>
      <c r="M254" s="67"/>
      <c r="N254" s="83"/>
      <c r="O254" s="97"/>
      <c r="P254" s="97"/>
      <c r="Q254" s="97"/>
      <c r="R254" s="97"/>
      <c r="S254" s="182"/>
      <c r="T254" s="182"/>
      <c r="U254" s="182"/>
      <c r="V254" s="182"/>
      <c r="W254" s="182"/>
      <c r="X254" s="182"/>
      <c r="Y254" s="182"/>
      <c r="Z254" s="42">
        <f t="shared" si="30"/>
        <v>0</v>
      </c>
      <c r="AA254" s="42">
        <f t="shared" si="25"/>
        <v>0</v>
      </c>
      <c r="AB254" s="42">
        <f t="shared" si="26"/>
        <v>0</v>
      </c>
    </row>
    <row r="255" spans="1:28" ht="15" customHeight="1" thickTop="1" thickBot="1" x14ac:dyDescent="0.3">
      <c r="A255" s="144">
        <f t="shared" si="31"/>
        <v>43706</v>
      </c>
      <c r="B255" s="145">
        <f t="shared" si="24"/>
        <v>5</v>
      </c>
      <c r="C255" s="146">
        <f>ROW()</f>
        <v>255</v>
      </c>
      <c r="D255" s="177">
        <f t="shared" si="27"/>
        <v>35</v>
      </c>
      <c r="E255" s="123">
        <f t="shared" si="28"/>
        <v>29</v>
      </c>
      <c r="F255" s="124">
        <f t="shared" si="29"/>
        <v>43706</v>
      </c>
      <c r="G255" s="154" t="str">
        <f>IF(ControlTardes!H255&lt;&gt;"",ControlTardes!H255,"")</f>
        <v/>
      </c>
      <c r="H255" s="158">
        <f>ControlTardes!I255</f>
        <v>0</v>
      </c>
      <c r="I255" s="140" t="s">
        <v>23</v>
      </c>
      <c r="J255" s="159">
        <f>ControlTardes!K255</f>
        <v>0</v>
      </c>
      <c r="K255" s="138" t="str">
        <f>ControlTardes!L255</f>
        <v>NO</v>
      </c>
      <c r="L255" s="147" t="str">
        <f>IF(Tabla1[[#This Row],[Tardes]]="SI",1,"")</f>
        <v/>
      </c>
      <c r="M255" s="67"/>
      <c r="N255" s="83"/>
      <c r="O255" s="97"/>
      <c r="P255" s="97"/>
      <c r="Q255" s="97"/>
      <c r="R255" s="97"/>
      <c r="S255" s="182"/>
      <c r="T255" s="182"/>
      <c r="U255" s="182"/>
      <c r="V255" s="182"/>
      <c r="W255" s="182"/>
      <c r="X255" s="182"/>
      <c r="Y255" s="182"/>
      <c r="Z255" s="42">
        <f t="shared" si="30"/>
        <v>0</v>
      </c>
      <c r="AA255" s="42">
        <f t="shared" si="25"/>
        <v>0</v>
      </c>
      <c r="AB255" s="42">
        <f t="shared" si="26"/>
        <v>0</v>
      </c>
    </row>
    <row r="256" spans="1:28" ht="15" customHeight="1" thickTop="1" x14ac:dyDescent="0.25">
      <c r="A256" s="144">
        <f t="shared" si="31"/>
        <v>43707</v>
      </c>
      <c r="B256" s="145">
        <f t="shared" si="24"/>
        <v>6</v>
      </c>
      <c r="C256" s="146">
        <f>ROW()</f>
        <v>256</v>
      </c>
      <c r="D256" s="177">
        <f t="shared" si="27"/>
        <v>35</v>
      </c>
      <c r="E256" s="125">
        <f t="shared" si="28"/>
        <v>30</v>
      </c>
      <c r="F256" s="126">
        <f t="shared" si="29"/>
        <v>43707</v>
      </c>
      <c r="G256" s="154" t="str">
        <f>IF(ControlTardes!H256&lt;&gt;"",ControlTardes!H256,"")</f>
        <v/>
      </c>
      <c r="H256" s="160">
        <f>ControlTardes!I256</f>
        <v>0</v>
      </c>
      <c r="I256" s="141" t="s">
        <v>23</v>
      </c>
      <c r="J256" s="161">
        <f>ControlTardes!K256</f>
        <v>0</v>
      </c>
      <c r="K256" s="138" t="str">
        <f>ControlTardes!L256</f>
        <v>NO</v>
      </c>
      <c r="L256" s="147" t="str">
        <f>IF(Tabla1[[#This Row],[Tardes]]="SI",1,"")</f>
        <v/>
      </c>
      <c r="M256" s="67"/>
      <c r="N256" s="83"/>
      <c r="O256" s="97"/>
      <c r="P256" s="97"/>
      <c r="Q256" s="97"/>
      <c r="R256" s="97"/>
      <c r="S256" s="182"/>
      <c r="T256" s="182"/>
      <c r="U256" s="182"/>
      <c r="V256" s="182"/>
      <c r="W256" s="182"/>
      <c r="X256" s="182"/>
      <c r="Y256" s="182"/>
      <c r="Z256" s="42">
        <f t="shared" si="30"/>
        <v>0</v>
      </c>
      <c r="AA256" s="42">
        <f t="shared" si="25"/>
        <v>0</v>
      </c>
      <c r="AB256" s="42">
        <f t="shared" si="26"/>
        <v>0</v>
      </c>
    </row>
    <row r="257" spans="1:28" ht="15" customHeight="1" x14ac:dyDescent="0.25">
      <c r="A257" s="144">
        <f t="shared" si="31"/>
        <v>43708</v>
      </c>
      <c r="B257" s="145">
        <f t="shared" si="24"/>
        <v>7</v>
      </c>
      <c r="C257" s="146">
        <f>ROW()</f>
        <v>257</v>
      </c>
      <c r="D257" s="177">
        <f t="shared" si="27"/>
        <v>35</v>
      </c>
      <c r="E257" s="119">
        <f t="shared" si="28"/>
        <v>31</v>
      </c>
      <c r="F257" s="120">
        <f t="shared" si="29"/>
        <v>43708</v>
      </c>
      <c r="G257" s="154" t="str">
        <f>IF(ControlTardes!H257&lt;&gt;"",ControlTardes!H257,"")</f>
        <v>FESTIVO</v>
      </c>
      <c r="H257" s="162">
        <f>ControlTardes!I257</f>
        <v>0</v>
      </c>
      <c r="I257" s="138" t="s">
        <v>23</v>
      </c>
      <c r="J257" s="155">
        <f>ControlTardes!K257</f>
        <v>0</v>
      </c>
      <c r="K257" s="138" t="str">
        <f>ControlTardes!L257</f>
        <v>NO</v>
      </c>
      <c r="L257" s="147" t="str">
        <f>IF(Tabla1[[#This Row],[Tardes]]="SI",1,"")</f>
        <v/>
      </c>
      <c r="M257" s="67"/>
      <c r="N257" s="83"/>
      <c r="O257" s="97"/>
      <c r="P257" s="97"/>
      <c r="Q257" s="97"/>
      <c r="R257" s="97"/>
      <c r="S257" s="182"/>
      <c r="T257" s="182"/>
      <c r="U257" s="182"/>
      <c r="V257" s="182"/>
      <c r="W257" s="182"/>
      <c r="X257" s="182"/>
      <c r="Y257" s="182"/>
      <c r="Z257" s="42">
        <f t="shared" si="30"/>
        <v>0</v>
      </c>
      <c r="AA257" s="42">
        <f t="shared" si="25"/>
        <v>0</v>
      </c>
      <c r="AB257" s="42">
        <f t="shared" si="26"/>
        <v>0</v>
      </c>
    </row>
    <row r="258" spans="1:28" ht="15" customHeight="1" x14ac:dyDescent="0.25">
      <c r="A258" s="144">
        <f t="shared" si="31"/>
        <v>43709</v>
      </c>
      <c r="B258" s="145">
        <f t="shared" si="24"/>
        <v>1</v>
      </c>
      <c r="C258" s="146">
        <f>ROW()</f>
        <v>258</v>
      </c>
      <c r="D258" s="177">
        <f t="shared" si="27"/>
        <v>35</v>
      </c>
      <c r="E258" s="119">
        <f t="shared" si="28"/>
        <v>1</v>
      </c>
      <c r="F258" s="120">
        <f t="shared" si="29"/>
        <v>43709</v>
      </c>
      <c r="G258" s="154" t="str">
        <f>IF(ControlTardes!H258&lt;&gt;"",ControlTardes!H258,"")</f>
        <v>FESTIVO</v>
      </c>
      <c r="H258" s="162">
        <f>ControlTardes!I258</f>
        <v>0</v>
      </c>
      <c r="I258" s="138" t="s">
        <v>23</v>
      </c>
      <c r="J258" s="155">
        <f>ControlTardes!K258</f>
        <v>0</v>
      </c>
      <c r="K258" s="138" t="str">
        <f>ControlTardes!L258</f>
        <v>NO</v>
      </c>
      <c r="L258" s="147" t="str">
        <f>IF(Tabla1[[#This Row],[Tardes]]="SI",1,"")</f>
        <v/>
      </c>
      <c r="M258" s="67"/>
      <c r="N258" s="83"/>
      <c r="O258" s="97"/>
      <c r="P258" s="97"/>
      <c r="Q258" s="97"/>
      <c r="R258" s="97"/>
      <c r="S258" s="182"/>
      <c r="T258" s="182"/>
      <c r="U258" s="182"/>
      <c r="V258" s="182"/>
      <c r="W258" s="182"/>
      <c r="X258" s="182"/>
      <c r="Y258" s="182"/>
      <c r="Z258" s="42">
        <f t="shared" si="30"/>
        <v>0</v>
      </c>
      <c r="AA258" s="42">
        <f t="shared" si="25"/>
        <v>0</v>
      </c>
      <c r="AB258" s="42">
        <f t="shared" si="26"/>
        <v>0</v>
      </c>
    </row>
    <row r="259" spans="1:28" ht="15" customHeight="1" thickBot="1" x14ac:dyDescent="0.3">
      <c r="A259" s="144">
        <f t="shared" si="31"/>
        <v>43710</v>
      </c>
      <c r="B259" s="145">
        <f t="shared" si="24"/>
        <v>2</v>
      </c>
      <c r="C259" s="146">
        <f>ROW()</f>
        <v>259</v>
      </c>
      <c r="D259" s="177">
        <f t="shared" si="27"/>
        <v>36</v>
      </c>
      <c r="E259" s="121">
        <f t="shared" si="28"/>
        <v>2</v>
      </c>
      <c r="F259" s="122">
        <f t="shared" si="29"/>
        <v>43710</v>
      </c>
      <c r="G259" s="154" t="str">
        <f>IF(ControlTardes!H259&lt;&gt;"",ControlTardes!H259,"")</f>
        <v/>
      </c>
      <c r="H259" s="156">
        <f>ControlTardes!I259</f>
        <v>0</v>
      </c>
      <c r="I259" s="139" t="s">
        <v>23</v>
      </c>
      <c r="J259" s="157">
        <f>ControlTardes!K259</f>
        <v>0</v>
      </c>
      <c r="K259" s="138" t="str">
        <f>ControlTardes!L259</f>
        <v>NO</v>
      </c>
      <c r="L259" s="147" t="str">
        <f>IF(Tabla1[[#This Row],[Tardes]]="SI",1,"")</f>
        <v/>
      </c>
      <c r="M259" s="67"/>
      <c r="N259" s="83"/>
      <c r="O259" s="97"/>
      <c r="P259" s="97"/>
      <c r="Q259" s="97"/>
      <c r="R259" s="97"/>
      <c r="S259" s="182"/>
      <c r="T259" s="182"/>
      <c r="U259" s="182"/>
      <c r="V259" s="182"/>
      <c r="W259" s="182"/>
      <c r="X259" s="182"/>
      <c r="Y259" s="182"/>
      <c r="Z259" s="42">
        <f t="shared" si="30"/>
        <v>0</v>
      </c>
      <c r="AA259" s="42">
        <f t="shared" si="25"/>
        <v>0</v>
      </c>
      <c r="AB259" s="42">
        <f t="shared" si="26"/>
        <v>0</v>
      </c>
    </row>
    <row r="260" spans="1:28" ht="15" customHeight="1" thickTop="1" thickBot="1" x14ac:dyDescent="0.3">
      <c r="A260" s="144">
        <f t="shared" si="31"/>
        <v>43711</v>
      </c>
      <c r="B260" s="145">
        <f t="shared" si="24"/>
        <v>3</v>
      </c>
      <c r="C260" s="146">
        <f>ROW()</f>
        <v>260</v>
      </c>
      <c r="D260" s="177">
        <f t="shared" si="27"/>
        <v>36</v>
      </c>
      <c r="E260" s="123">
        <f t="shared" si="28"/>
        <v>3</v>
      </c>
      <c r="F260" s="124">
        <f t="shared" si="29"/>
        <v>43711</v>
      </c>
      <c r="G260" s="154" t="str">
        <f>IF(ControlTardes!H260&lt;&gt;"",ControlTardes!H260,"")</f>
        <v/>
      </c>
      <c r="H260" s="158">
        <f>ControlTardes!I260</f>
        <v>0</v>
      </c>
      <c r="I260" s="140" t="s">
        <v>23</v>
      </c>
      <c r="J260" s="159">
        <f>ControlTardes!K260</f>
        <v>0</v>
      </c>
      <c r="K260" s="138" t="str">
        <f>ControlTardes!L260</f>
        <v>NO</v>
      </c>
      <c r="L260" s="147" t="str">
        <f>IF(Tabla1[[#This Row],[Tardes]]="SI",1,"")</f>
        <v/>
      </c>
      <c r="M260" s="67"/>
      <c r="N260" s="83"/>
      <c r="O260" s="97"/>
      <c r="P260" s="97"/>
      <c r="Q260" s="97"/>
      <c r="R260" s="97"/>
      <c r="S260" s="182">
        <f>COUNTIF(G260:G266,"")</f>
        <v>5</v>
      </c>
      <c r="T260" s="182">
        <f>S260*7</f>
        <v>35</v>
      </c>
      <c r="U260" s="182">
        <f>$U$11*S260</f>
        <v>42</v>
      </c>
      <c r="V260" s="182">
        <f>U260-INT(U260)</f>
        <v>0</v>
      </c>
      <c r="W260" s="182">
        <f>SUM(Z260:Z266)</f>
        <v>0</v>
      </c>
      <c r="X260" s="182">
        <f>W260-INT(W260)</f>
        <v>0</v>
      </c>
      <c r="Y260" s="182" t="str">
        <f>IF(W260&lt;U260,IF(W260&gt;T260,"SI","NO"),"NO")</f>
        <v>NO</v>
      </c>
      <c r="Z260" s="42">
        <f t="shared" si="30"/>
        <v>0</v>
      </c>
      <c r="AA260" s="42">
        <f t="shared" si="25"/>
        <v>0</v>
      </c>
      <c r="AB260" s="42">
        <f t="shared" si="26"/>
        <v>0</v>
      </c>
    </row>
    <row r="261" spans="1:28" ht="15" customHeight="1" thickTop="1" thickBot="1" x14ac:dyDescent="0.3">
      <c r="A261" s="144">
        <f t="shared" si="31"/>
        <v>43712</v>
      </c>
      <c r="B261" s="145">
        <f t="shared" si="24"/>
        <v>4</v>
      </c>
      <c r="C261" s="146">
        <f>ROW()</f>
        <v>261</v>
      </c>
      <c r="D261" s="177">
        <f t="shared" si="27"/>
        <v>36</v>
      </c>
      <c r="E261" s="123">
        <f t="shared" si="28"/>
        <v>4</v>
      </c>
      <c r="F261" s="124">
        <f t="shared" si="29"/>
        <v>43712</v>
      </c>
      <c r="G261" s="154" t="str">
        <f>IF(ControlTardes!H261&lt;&gt;"",ControlTardes!H261,"")</f>
        <v/>
      </c>
      <c r="H261" s="158">
        <f>ControlTardes!I261</f>
        <v>0</v>
      </c>
      <c r="I261" s="140" t="s">
        <v>23</v>
      </c>
      <c r="J261" s="159">
        <f>ControlTardes!K261</f>
        <v>0</v>
      </c>
      <c r="K261" s="138" t="str">
        <f>ControlTardes!L261</f>
        <v>NO</v>
      </c>
      <c r="L261" s="147" t="str">
        <f>IF(Tabla1[[#This Row],[Tardes]]="SI",1,"")</f>
        <v/>
      </c>
      <c r="M261" s="67"/>
      <c r="N261" s="83"/>
      <c r="O261" s="97"/>
      <c r="P261" s="97"/>
      <c r="Q261" s="97"/>
      <c r="R261" s="97"/>
      <c r="S261" s="182"/>
      <c r="T261" s="182"/>
      <c r="U261" s="182"/>
      <c r="V261" s="182"/>
      <c r="W261" s="182"/>
      <c r="X261" s="182"/>
      <c r="Y261" s="182"/>
      <c r="Z261" s="42">
        <f t="shared" si="30"/>
        <v>0</v>
      </c>
      <c r="AA261" s="42">
        <f t="shared" si="25"/>
        <v>0</v>
      </c>
      <c r="AB261" s="42">
        <f t="shared" si="26"/>
        <v>0</v>
      </c>
    </row>
    <row r="262" spans="1:28" ht="15" customHeight="1" thickTop="1" thickBot="1" x14ac:dyDescent="0.3">
      <c r="A262" s="144">
        <f t="shared" si="31"/>
        <v>43713</v>
      </c>
      <c r="B262" s="145">
        <f t="shared" si="24"/>
        <v>5</v>
      </c>
      <c r="C262" s="146">
        <f>ROW()</f>
        <v>262</v>
      </c>
      <c r="D262" s="177">
        <f t="shared" si="27"/>
        <v>36</v>
      </c>
      <c r="E262" s="123">
        <f t="shared" si="28"/>
        <v>5</v>
      </c>
      <c r="F262" s="124">
        <f t="shared" si="29"/>
        <v>43713</v>
      </c>
      <c r="G262" s="154" t="str">
        <f>IF(ControlTardes!H262&lt;&gt;"",ControlTardes!H262,"")</f>
        <v/>
      </c>
      <c r="H262" s="158">
        <f>ControlTardes!I262</f>
        <v>0</v>
      </c>
      <c r="I262" s="140" t="s">
        <v>23</v>
      </c>
      <c r="J262" s="159">
        <f>ControlTardes!K262</f>
        <v>0</v>
      </c>
      <c r="K262" s="138" t="str">
        <f>ControlTardes!L262</f>
        <v>NO</v>
      </c>
      <c r="L262" s="147" t="str">
        <f>IF(Tabla1[[#This Row],[Tardes]]="SI",1,"")</f>
        <v/>
      </c>
      <c r="M262" s="67"/>
      <c r="N262" s="83"/>
      <c r="O262" s="97"/>
      <c r="P262" s="97"/>
      <c r="Q262" s="97"/>
      <c r="R262" s="97"/>
      <c r="S262" s="182"/>
      <c r="T262" s="182"/>
      <c r="U262" s="182"/>
      <c r="V262" s="182"/>
      <c r="W262" s="182"/>
      <c r="X262" s="182"/>
      <c r="Y262" s="182"/>
      <c r="Z262" s="42">
        <f t="shared" si="30"/>
        <v>0</v>
      </c>
      <c r="AA262" s="42">
        <f t="shared" si="25"/>
        <v>0</v>
      </c>
      <c r="AB262" s="42">
        <f t="shared" si="26"/>
        <v>0</v>
      </c>
    </row>
    <row r="263" spans="1:28" ht="15" customHeight="1" thickTop="1" x14ac:dyDescent="0.25">
      <c r="A263" s="144">
        <f t="shared" si="31"/>
        <v>43714</v>
      </c>
      <c r="B263" s="145">
        <f t="shared" si="24"/>
        <v>6</v>
      </c>
      <c r="C263" s="146">
        <f>ROW()</f>
        <v>263</v>
      </c>
      <c r="D263" s="177">
        <f t="shared" si="27"/>
        <v>36</v>
      </c>
      <c r="E263" s="125">
        <f t="shared" si="28"/>
        <v>6</v>
      </c>
      <c r="F263" s="126">
        <f t="shared" si="29"/>
        <v>43714</v>
      </c>
      <c r="G263" s="154" t="str">
        <f>IF(ControlTardes!H263&lt;&gt;"",ControlTardes!H263,"")</f>
        <v/>
      </c>
      <c r="H263" s="160">
        <f>ControlTardes!I263</f>
        <v>0</v>
      </c>
      <c r="I263" s="141" t="s">
        <v>23</v>
      </c>
      <c r="J263" s="161">
        <f>ControlTardes!K263</f>
        <v>0</v>
      </c>
      <c r="K263" s="138" t="str">
        <f>ControlTardes!L263</f>
        <v>NO</v>
      </c>
      <c r="L263" s="147" t="str">
        <f>IF(Tabla1[[#This Row],[Tardes]]="SI",1,"")</f>
        <v/>
      </c>
      <c r="M263" s="67"/>
      <c r="N263" s="83"/>
      <c r="O263" s="97"/>
      <c r="P263" s="97"/>
      <c r="Q263" s="97"/>
      <c r="R263" s="97"/>
      <c r="S263" s="182"/>
      <c r="T263" s="182"/>
      <c r="U263" s="182"/>
      <c r="V263" s="182"/>
      <c r="W263" s="182"/>
      <c r="X263" s="182"/>
      <c r="Y263" s="182"/>
      <c r="Z263" s="42">
        <f t="shared" si="30"/>
        <v>0</v>
      </c>
      <c r="AA263" s="42">
        <f t="shared" si="25"/>
        <v>0</v>
      </c>
      <c r="AB263" s="42">
        <f t="shared" si="26"/>
        <v>0</v>
      </c>
    </row>
    <row r="264" spans="1:28" ht="15" customHeight="1" x14ac:dyDescent="0.25">
      <c r="A264" s="144">
        <f t="shared" si="31"/>
        <v>43715</v>
      </c>
      <c r="B264" s="145">
        <f t="shared" si="24"/>
        <v>7</v>
      </c>
      <c r="C264" s="146">
        <f>ROW()</f>
        <v>264</v>
      </c>
      <c r="D264" s="177">
        <f t="shared" si="27"/>
        <v>36</v>
      </c>
      <c r="E264" s="119">
        <f t="shared" si="28"/>
        <v>7</v>
      </c>
      <c r="F264" s="120">
        <f t="shared" si="29"/>
        <v>43715</v>
      </c>
      <c r="G264" s="154" t="str">
        <f>IF(ControlTardes!H264&lt;&gt;"",ControlTardes!H264,"")</f>
        <v>FESTIVO</v>
      </c>
      <c r="H264" s="162">
        <f>ControlTardes!I264</f>
        <v>0</v>
      </c>
      <c r="I264" s="138" t="s">
        <v>23</v>
      </c>
      <c r="J264" s="155">
        <f>ControlTardes!K264</f>
        <v>0</v>
      </c>
      <c r="K264" s="138" t="str">
        <f>ControlTardes!L264</f>
        <v>NO</v>
      </c>
      <c r="L264" s="147" t="str">
        <f>IF(Tabla1[[#This Row],[Tardes]]="SI",1,"")</f>
        <v/>
      </c>
      <c r="M264" s="67"/>
      <c r="N264" s="83"/>
      <c r="O264" s="97"/>
      <c r="P264" s="97"/>
      <c r="Q264" s="97"/>
      <c r="R264" s="97"/>
      <c r="S264" s="182"/>
      <c r="T264" s="182"/>
      <c r="U264" s="182"/>
      <c r="V264" s="182"/>
      <c r="W264" s="182"/>
      <c r="X264" s="182"/>
      <c r="Y264" s="182"/>
      <c r="Z264" s="42">
        <f t="shared" si="30"/>
        <v>0</v>
      </c>
      <c r="AA264" s="42">
        <f t="shared" si="25"/>
        <v>0</v>
      </c>
      <c r="AB264" s="42">
        <f t="shared" si="26"/>
        <v>0</v>
      </c>
    </row>
    <row r="265" spans="1:28" ht="15" customHeight="1" x14ac:dyDescent="0.25">
      <c r="A265" s="144">
        <f t="shared" si="31"/>
        <v>43716</v>
      </c>
      <c r="B265" s="145">
        <f t="shared" si="24"/>
        <v>1</v>
      </c>
      <c r="C265" s="146">
        <f>ROW()</f>
        <v>265</v>
      </c>
      <c r="D265" s="177">
        <f t="shared" si="27"/>
        <v>36</v>
      </c>
      <c r="E265" s="119">
        <f t="shared" si="28"/>
        <v>8</v>
      </c>
      <c r="F265" s="120">
        <f t="shared" si="29"/>
        <v>43716</v>
      </c>
      <c r="G265" s="154" t="str">
        <f>IF(ControlTardes!H265&lt;&gt;"",ControlTardes!H265,"")</f>
        <v>FESTIVO</v>
      </c>
      <c r="H265" s="162">
        <f>ControlTardes!I265</f>
        <v>0</v>
      </c>
      <c r="I265" s="138" t="s">
        <v>23</v>
      </c>
      <c r="J265" s="155">
        <f>ControlTardes!K265</f>
        <v>0</v>
      </c>
      <c r="K265" s="138" t="str">
        <f>ControlTardes!L265</f>
        <v>NO</v>
      </c>
      <c r="L265" s="147" t="str">
        <f>IF(Tabla1[[#This Row],[Tardes]]="SI",1,"")</f>
        <v/>
      </c>
      <c r="M265" s="67"/>
      <c r="N265" s="83"/>
      <c r="O265" s="97"/>
      <c r="P265" s="97"/>
      <c r="Q265" s="97"/>
      <c r="R265" s="97"/>
      <c r="S265" s="182"/>
      <c r="T265" s="182"/>
      <c r="U265" s="182"/>
      <c r="V265" s="182"/>
      <c r="W265" s="182"/>
      <c r="X265" s="182"/>
      <c r="Y265" s="182"/>
      <c r="Z265" s="42">
        <f t="shared" si="30"/>
        <v>0</v>
      </c>
      <c r="AA265" s="42">
        <f t="shared" si="25"/>
        <v>0</v>
      </c>
      <c r="AB265" s="42">
        <f t="shared" si="26"/>
        <v>0</v>
      </c>
    </row>
    <row r="266" spans="1:28" ht="15" customHeight="1" thickBot="1" x14ac:dyDescent="0.3">
      <c r="A266" s="144">
        <f t="shared" si="31"/>
        <v>43717</v>
      </c>
      <c r="B266" s="145">
        <f t="shared" si="24"/>
        <v>2</v>
      </c>
      <c r="C266" s="146">
        <f>ROW()</f>
        <v>266</v>
      </c>
      <c r="D266" s="177">
        <f t="shared" si="27"/>
        <v>37</v>
      </c>
      <c r="E266" s="121">
        <f t="shared" si="28"/>
        <v>9</v>
      </c>
      <c r="F266" s="122">
        <f t="shared" si="29"/>
        <v>43717</v>
      </c>
      <c r="G266" s="154" t="str">
        <f>IF(ControlTardes!H266&lt;&gt;"",ControlTardes!H266,"")</f>
        <v/>
      </c>
      <c r="H266" s="156">
        <f>ControlTardes!I266</f>
        <v>0</v>
      </c>
      <c r="I266" s="139" t="s">
        <v>23</v>
      </c>
      <c r="J266" s="157">
        <f>ControlTardes!K266</f>
        <v>0</v>
      </c>
      <c r="K266" s="138" t="str">
        <f>ControlTardes!L266</f>
        <v>NO</v>
      </c>
      <c r="L266" s="147" t="str">
        <f>IF(Tabla1[[#This Row],[Tardes]]="SI",1,"")</f>
        <v/>
      </c>
      <c r="M266" s="67"/>
      <c r="N266" s="83"/>
      <c r="O266" s="97"/>
      <c r="P266" s="97"/>
      <c r="Q266" s="97"/>
      <c r="R266" s="97"/>
      <c r="S266" s="182"/>
      <c r="T266" s="182"/>
      <c r="U266" s="182"/>
      <c r="V266" s="182"/>
      <c r="W266" s="182"/>
      <c r="X266" s="182"/>
      <c r="Y266" s="182"/>
      <c r="Z266" s="42">
        <f t="shared" si="30"/>
        <v>0</v>
      </c>
      <c r="AA266" s="42">
        <f t="shared" si="25"/>
        <v>0</v>
      </c>
      <c r="AB266" s="42">
        <f t="shared" si="26"/>
        <v>0</v>
      </c>
    </row>
    <row r="267" spans="1:28" ht="15" customHeight="1" thickTop="1" thickBot="1" x14ac:dyDescent="0.3">
      <c r="A267" s="144">
        <f t="shared" si="31"/>
        <v>43718</v>
      </c>
      <c r="B267" s="145">
        <f t="shared" si="24"/>
        <v>3</v>
      </c>
      <c r="C267" s="146">
        <f>ROW()</f>
        <v>267</v>
      </c>
      <c r="D267" s="177">
        <f t="shared" si="27"/>
        <v>37</v>
      </c>
      <c r="E267" s="123">
        <f t="shared" si="28"/>
        <v>10</v>
      </c>
      <c r="F267" s="124">
        <f t="shared" si="29"/>
        <v>43718</v>
      </c>
      <c r="G267" s="154" t="str">
        <f>IF(ControlTardes!H267&lt;&gt;"",ControlTardes!H267,"")</f>
        <v/>
      </c>
      <c r="H267" s="158">
        <f>ControlTardes!I267</f>
        <v>0</v>
      </c>
      <c r="I267" s="140" t="s">
        <v>23</v>
      </c>
      <c r="J267" s="159">
        <f>ControlTardes!K267</f>
        <v>0</v>
      </c>
      <c r="K267" s="138" t="str">
        <f>ControlTardes!L267</f>
        <v>NO</v>
      </c>
      <c r="L267" s="147" t="str">
        <f>IF(Tabla1[[#This Row],[Tardes]]="SI",1,"")</f>
        <v/>
      </c>
      <c r="M267" s="67"/>
      <c r="N267" s="83"/>
      <c r="O267" s="97"/>
      <c r="P267" s="97"/>
      <c r="Q267" s="97"/>
      <c r="R267" s="97"/>
      <c r="S267" s="182">
        <f>COUNTIF(G267:G273,"")</f>
        <v>5</v>
      </c>
      <c r="T267" s="182">
        <f>S267*7</f>
        <v>35</v>
      </c>
      <c r="U267" s="182">
        <f>$U$11*S267</f>
        <v>42</v>
      </c>
      <c r="V267" s="182">
        <f>U267-INT(U267)</f>
        <v>0</v>
      </c>
      <c r="W267" s="182">
        <f>SUM(Z267:Z273)</f>
        <v>0</v>
      </c>
      <c r="X267" s="182">
        <f>W267-INT(W267)</f>
        <v>0</v>
      </c>
      <c r="Y267" s="182" t="str">
        <f>IF(W267&lt;U267,IF(W267&gt;T267,"SI","NO"),"NO")</f>
        <v>NO</v>
      </c>
      <c r="Z267" s="42">
        <f t="shared" si="30"/>
        <v>0</v>
      </c>
      <c r="AA267" s="42">
        <f t="shared" si="25"/>
        <v>0</v>
      </c>
      <c r="AB267" s="42">
        <f t="shared" si="26"/>
        <v>0</v>
      </c>
    </row>
    <row r="268" spans="1:28" ht="15" customHeight="1" thickTop="1" thickBot="1" x14ac:dyDescent="0.3">
      <c r="A268" s="144">
        <f t="shared" si="31"/>
        <v>43719</v>
      </c>
      <c r="B268" s="145">
        <f t="shared" si="24"/>
        <v>4</v>
      </c>
      <c r="C268" s="146">
        <f>ROW()</f>
        <v>268</v>
      </c>
      <c r="D268" s="177">
        <f t="shared" si="27"/>
        <v>37</v>
      </c>
      <c r="E268" s="123">
        <f t="shared" si="28"/>
        <v>11</v>
      </c>
      <c r="F268" s="124">
        <f t="shared" si="29"/>
        <v>43719</v>
      </c>
      <c r="G268" s="154" t="str">
        <f>IF(ControlTardes!H268&lt;&gt;"",ControlTardes!H268,"")</f>
        <v/>
      </c>
      <c r="H268" s="158">
        <f>ControlTardes!I268</f>
        <v>0</v>
      </c>
      <c r="I268" s="140" t="s">
        <v>23</v>
      </c>
      <c r="J268" s="159">
        <f>ControlTardes!K268</f>
        <v>0</v>
      </c>
      <c r="K268" s="138" t="str">
        <f>ControlTardes!L268</f>
        <v>NO</v>
      </c>
      <c r="L268" s="147" t="str">
        <f>IF(Tabla1[[#This Row],[Tardes]]="SI",1,"")</f>
        <v/>
      </c>
      <c r="M268" s="67"/>
      <c r="N268" s="83"/>
      <c r="O268" s="97"/>
      <c r="P268" s="97"/>
      <c r="Q268" s="97"/>
      <c r="R268" s="97"/>
      <c r="S268" s="182"/>
      <c r="T268" s="182"/>
      <c r="U268" s="182"/>
      <c r="V268" s="182"/>
      <c r="W268" s="182"/>
      <c r="X268" s="182"/>
      <c r="Y268" s="182"/>
      <c r="Z268" s="42">
        <f t="shared" si="30"/>
        <v>0</v>
      </c>
      <c r="AA268" s="42">
        <f t="shared" si="25"/>
        <v>0</v>
      </c>
      <c r="AB268" s="42">
        <f t="shared" si="26"/>
        <v>0</v>
      </c>
    </row>
    <row r="269" spans="1:28" ht="15" customHeight="1" thickTop="1" thickBot="1" x14ac:dyDescent="0.3">
      <c r="A269" s="144">
        <f t="shared" si="31"/>
        <v>43720</v>
      </c>
      <c r="B269" s="145">
        <f t="shared" si="24"/>
        <v>5</v>
      </c>
      <c r="C269" s="146">
        <f>ROW()</f>
        <v>269</v>
      </c>
      <c r="D269" s="177">
        <f t="shared" si="27"/>
        <v>37</v>
      </c>
      <c r="E269" s="123">
        <f t="shared" si="28"/>
        <v>12</v>
      </c>
      <c r="F269" s="124">
        <f t="shared" si="29"/>
        <v>43720</v>
      </c>
      <c r="G269" s="154" t="str">
        <f>IF(ControlTardes!H269&lt;&gt;"",ControlTardes!H269,"")</f>
        <v/>
      </c>
      <c r="H269" s="158">
        <f>ControlTardes!I269</f>
        <v>0</v>
      </c>
      <c r="I269" s="140" t="s">
        <v>23</v>
      </c>
      <c r="J269" s="159">
        <f>ControlTardes!K269</f>
        <v>0</v>
      </c>
      <c r="K269" s="138" t="str">
        <f>ControlTardes!L269</f>
        <v>NO</v>
      </c>
      <c r="L269" s="147" t="str">
        <f>IF(Tabla1[[#This Row],[Tardes]]="SI",1,"")</f>
        <v/>
      </c>
      <c r="M269" s="67"/>
      <c r="N269" s="83"/>
      <c r="O269" s="97"/>
      <c r="P269" s="97"/>
      <c r="Q269" s="97"/>
      <c r="R269" s="97"/>
      <c r="S269" s="182"/>
      <c r="T269" s="182"/>
      <c r="U269" s="182"/>
      <c r="V269" s="182"/>
      <c r="W269" s="182"/>
      <c r="X269" s="182"/>
      <c r="Y269" s="182"/>
      <c r="Z269" s="42">
        <f t="shared" si="30"/>
        <v>0</v>
      </c>
      <c r="AA269" s="42">
        <f t="shared" si="25"/>
        <v>0</v>
      </c>
      <c r="AB269" s="42">
        <f t="shared" si="26"/>
        <v>0</v>
      </c>
    </row>
    <row r="270" spans="1:28" ht="15" customHeight="1" thickTop="1" x14ac:dyDescent="0.25">
      <c r="A270" s="144">
        <f t="shared" si="31"/>
        <v>43721</v>
      </c>
      <c r="B270" s="145">
        <f t="shared" si="24"/>
        <v>6</v>
      </c>
      <c r="C270" s="146">
        <f>ROW()</f>
        <v>270</v>
      </c>
      <c r="D270" s="177">
        <f t="shared" si="27"/>
        <v>37</v>
      </c>
      <c r="E270" s="125">
        <f t="shared" si="28"/>
        <v>13</v>
      </c>
      <c r="F270" s="126">
        <f t="shared" si="29"/>
        <v>43721</v>
      </c>
      <c r="G270" s="154" t="str">
        <f>IF(ControlTardes!H270&lt;&gt;"",ControlTardes!H270,"")</f>
        <v/>
      </c>
      <c r="H270" s="160">
        <f>ControlTardes!I270</f>
        <v>0</v>
      </c>
      <c r="I270" s="141" t="s">
        <v>23</v>
      </c>
      <c r="J270" s="161">
        <f>ControlTardes!K270</f>
        <v>0</v>
      </c>
      <c r="K270" s="138" t="str">
        <f>ControlTardes!L270</f>
        <v>NO</v>
      </c>
      <c r="L270" s="147" t="str">
        <f>IF(Tabla1[[#This Row],[Tardes]]="SI",1,"")</f>
        <v/>
      </c>
      <c r="M270" s="67"/>
      <c r="N270" s="83"/>
      <c r="O270" s="97"/>
      <c r="P270" s="97"/>
      <c r="Q270" s="97"/>
      <c r="R270" s="97"/>
      <c r="S270" s="182"/>
      <c r="T270" s="182"/>
      <c r="U270" s="182"/>
      <c r="V270" s="182"/>
      <c r="W270" s="182"/>
      <c r="X270" s="182"/>
      <c r="Y270" s="182"/>
      <c r="Z270" s="42">
        <f t="shared" si="30"/>
        <v>0</v>
      </c>
      <c r="AA270" s="42">
        <f t="shared" si="25"/>
        <v>0</v>
      </c>
      <c r="AB270" s="42">
        <f t="shared" si="26"/>
        <v>0</v>
      </c>
    </row>
    <row r="271" spans="1:28" ht="15" customHeight="1" x14ac:dyDescent="0.25">
      <c r="A271" s="144">
        <f t="shared" si="31"/>
        <v>43722</v>
      </c>
      <c r="B271" s="145">
        <f t="shared" ref="B271:B334" si="32">WEEKDAY(A271,1)</f>
        <v>7</v>
      </c>
      <c r="C271" s="146">
        <f>ROW()</f>
        <v>271</v>
      </c>
      <c r="D271" s="177">
        <f t="shared" si="27"/>
        <v>37</v>
      </c>
      <c r="E271" s="119">
        <f t="shared" si="28"/>
        <v>14</v>
      </c>
      <c r="F271" s="120">
        <f t="shared" si="29"/>
        <v>43722</v>
      </c>
      <c r="G271" s="154" t="str">
        <f>IF(ControlTardes!H271&lt;&gt;"",ControlTardes!H271,"")</f>
        <v>FESTIVO</v>
      </c>
      <c r="H271" s="162">
        <f>ControlTardes!I271</f>
        <v>0</v>
      </c>
      <c r="I271" s="138" t="s">
        <v>23</v>
      </c>
      <c r="J271" s="155">
        <f>ControlTardes!K271</f>
        <v>0</v>
      </c>
      <c r="K271" s="138" t="str">
        <f>ControlTardes!L271</f>
        <v>NO</v>
      </c>
      <c r="L271" s="147" t="str">
        <f>IF(Tabla1[[#This Row],[Tardes]]="SI",1,"")</f>
        <v/>
      </c>
      <c r="M271" s="67"/>
      <c r="N271" s="83"/>
      <c r="O271" s="97"/>
      <c r="P271" s="97"/>
      <c r="Q271" s="97"/>
      <c r="R271" s="97"/>
      <c r="S271" s="182"/>
      <c r="T271" s="182"/>
      <c r="U271" s="182"/>
      <c r="V271" s="182"/>
      <c r="W271" s="182"/>
      <c r="X271" s="182"/>
      <c r="Y271" s="182"/>
      <c r="Z271" s="42">
        <f t="shared" si="30"/>
        <v>0</v>
      </c>
      <c r="AA271" s="42">
        <f t="shared" ref="AA271:AA334" si="33">H271</f>
        <v>0</v>
      </c>
      <c r="AB271" s="42">
        <f t="shared" ref="AB271:AB334" si="34">J271/60</f>
        <v>0</v>
      </c>
    </row>
    <row r="272" spans="1:28" ht="15" customHeight="1" x14ac:dyDescent="0.25">
      <c r="A272" s="144">
        <f t="shared" si="31"/>
        <v>43723</v>
      </c>
      <c r="B272" s="145">
        <f t="shared" si="32"/>
        <v>1</v>
      </c>
      <c r="C272" s="146">
        <f>ROW()</f>
        <v>272</v>
      </c>
      <c r="D272" s="177">
        <f t="shared" ref="D272:D335" si="35">WEEKNUM($A272,2)</f>
        <v>37</v>
      </c>
      <c r="E272" s="119">
        <f t="shared" ref="E272:E335" si="36">DAY($A272)</f>
        <v>15</v>
      </c>
      <c r="F272" s="120">
        <f t="shared" ref="F272:F335" si="37">$A272</f>
        <v>43723</v>
      </c>
      <c r="G272" s="154" t="str">
        <f>IF(ControlTardes!H272&lt;&gt;"",ControlTardes!H272,"")</f>
        <v>FESTIVO</v>
      </c>
      <c r="H272" s="162">
        <f>ControlTardes!I272</f>
        <v>0</v>
      </c>
      <c r="I272" s="138" t="s">
        <v>23</v>
      </c>
      <c r="J272" s="155">
        <f>ControlTardes!K272</f>
        <v>0</v>
      </c>
      <c r="K272" s="138" t="str">
        <f>ControlTardes!L272</f>
        <v>NO</v>
      </c>
      <c r="L272" s="147" t="str">
        <f>IF(Tabla1[[#This Row],[Tardes]]="SI",1,"")</f>
        <v/>
      </c>
      <c r="M272" s="67"/>
      <c r="N272" s="83"/>
      <c r="O272" s="97"/>
      <c r="P272" s="97"/>
      <c r="Q272" s="97"/>
      <c r="R272" s="97"/>
      <c r="S272" s="182"/>
      <c r="T272" s="182"/>
      <c r="U272" s="182"/>
      <c r="V272" s="182"/>
      <c r="W272" s="182"/>
      <c r="X272" s="182"/>
      <c r="Y272" s="182"/>
      <c r="Z272" s="42">
        <f t="shared" ref="Z272:Z335" si="38">AA272+AB272</f>
        <v>0</v>
      </c>
      <c r="AA272" s="42">
        <f t="shared" si="33"/>
        <v>0</v>
      </c>
      <c r="AB272" s="42">
        <f t="shared" si="34"/>
        <v>0</v>
      </c>
    </row>
    <row r="273" spans="1:28" ht="15" customHeight="1" thickBot="1" x14ac:dyDescent="0.3">
      <c r="A273" s="144">
        <f t="shared" ref="A273:A336" si="39">A272+1</f>
        <v>43724</v>
      </c>
      <c r="B273" s="145">
        <f t="shared" si="32"/>
        <v>2</v>
      </c>
      <c r="C273" s="146">
        <f>ROW()</f>
        <v>273</v>
      </c>
      <c r="D273" s="177">
        <f t="shared" si="35"/>
        <v>38</v>
      </c>
      <c r="E273" s="121">
        <f t="shared" si="36"/>
        <v>16</v>
      </c>
      <c r="F273" s="122">
        <f t="shared" si="37"/>
        <v>43724</v>
      </c>
      <c r="G273" s="154" t="str">
        <f>IF(ControlTardes!H273&lt;&gt;"",ControlTardes!H273,"")</f>
        <v/>
      </c>
      <c r="H273" s="156">
        <f>ControlTardes!I273</f>
        <v>0</v>
      </c>
      <c r="I273" s="139" t="s">
        <v>23</v>
      </c>
      <c r="J273" s="157">
        <f>ControlTardes!K273</f>
        <v>0</v>
      </c>
      <c r="K273" s="138" t="str">
        <f>ControlTardes!L273</f>
        <v>NO</v>
      </c>
      <c r="L273" s="147" t="str">
        <f>IF(Tabla1[[#This Row],[Tardes]]="SI",1,"")</f>
        <v/>
      </c>
      <c r="M273" s="67"/>
      <c r="N273" s="83"/>
      <c r="O273" s="97"/>
      <c r="P273" s="97"/>
      <c r="Q273" s="97"/>
      <c r="R273" s="97"/>
      <c r="S273" s="182"/>
      <c r="T273" s="182"/>
      <c r="U273" s="182"/>
      <c r="V273" s="182"/>
      <c r="W273" s="182"/>
      <c r="X273" s="182"/>
      <c r="Y273" s="182"/>
      <c r="Z273" s="42">
        <f t="shared" si="38"/>
        <v>0</v>
      </c>
      <c r="AA273" s="42">
        <f t="shared" si="33"/>
        <v>0</v>
      </c>
      <c r="AB273" s="42">
        <f t="shared" si="34"/>
        <v>0</v>
      </c>
    </row>
    <row r="274" spans="1:28" ht="15" customHeight="1" thickTop="1" thickBot="1" x14ac:dyDescent="0.3">
      <c r="A274" s="144">
        <f t="shared" si="39"/>
        <v>43725</v>
      </c>
      <c r="B274" s="145">
        <f t="shared" si="32"/>
        <v>3</v>
      </c>
      <c r="C274" s="146">
        <f>ROW()</f>
        <v>274</v>
      </c>
      <c r="D274" s="177">
        <f t="shared" si="35"/>
        <v>38</v>
      </c>
      <c r="E274" s="123">
        <f t="shared" si="36"/>
        <v>17</v>
      </c>
      <c r="F274" s="124">
        <f t="shared" si="37"/>
        <v>43725</v>
      </c>
      <c r="G274" s="154" t="str">
        <f>IF(ControlTardes!H274&lt;&gt;"",ControlTardes!H274,"")</f>
        <v/>
      </c>
      <c r="H274" s="158">
        <f>ControlTardes!I274</f>
        <v>0</v>
      </c>
      <c r="I274" s="140" t="s">
        <v>23</v>
      </c>
      <c r="J274" s="159">
        <f>ControlTardes!K274</f>
        <v>0</v>
      </c>
      <c r="K274" s="138" t="str">
        <f>ControlTardes!L274</f>
        <v>NO</v>
      </c>
      <c r="L274" s="147" t="str">
        <f>IF(Tabla1[[#This Row],[Tardes]]="SI",1,"")</f>
        <v/>
      </c>
      <c r="M274" s="67"/>
      <c r="N274" s="83"/>
      <c r="O274" s="97"/>
      <c r="P274" s="97"/>
      <c r="Q274" s="97"/>
      <c r="R274" s="97"/>
      <c r="S274" s="182">
        <f>COUNTIF(G274:G280,"")</f>
        <v>5</v>
      </c>
      <c r="T274" s="182">
        <f>S274*7</f>
        <v>35</v>
      </c>
      <c r="U274" s="182">
        <f>$U$11*S274</f>
        <v>42</v>
      </c>
      <c r="V274" s="182">
        <f>U274-INT(U274)</f>
        <v>0</v>
      </c>
      <c r="W274" s="182">
        <f>SUM(Z274:Z280)</f>
        <v>0</v>
      </c>
      <c r="X274" s="182">
        <f>W274-INT(W274)</f>
        <v>0</v>
      </c>
      <c r="Y274" s="182" t="str">
        <f>IF(W274&lt;U274,IF(W274&gt;T274,"SI","NO"),"NO")</f>
        <v>NO</v>
      </c>
      <c r="Z274" s="42">
        <f t="shared" si="38"/>
        <v>0</v>
      </c>
      <c r="AA274" s="42">
        <f t="shared" si="33"/>
        <v>0</v>
      </c>
      <c r="AB274" s="42">
        <f t="shared" si="34"/>
        <v>0</v>
      </c>
    </row>
    <row r="275" spans="1:28" ht="15" customHeight="1" thickTop="1" thickBot="1" x14ac:dyDescent="0.3">
      <c r="A275" s="144">
        <f t="shared" si="39"/>
        <v>43726</v>
      </c>
      <c r="B275" s="145">
        <f t="shared" si="32"/>
        <v>4</v>
      </c>
      <c r="C275" s="146">
        <f>ROW()</f>
        <v>275</v>
      </c>
      <c r="D275" s="177">
        <f t="shared" si="35"/>
        <v>38</v>
      </c>
      <c r="E275" s="123">
        <f t="shared" si="36"/>
        <v>18</v>
      </c>
      <c r="F275" s="124">
        <f t="shared" si="37"/>
        <v>43726</v>
      </c>
      <c r="G275" s="154" t="str">
        <f>IF(ControlTardes!H275&lt;&gt;"",ControlTardes!H275,"")</f>
        <v/>
      </c>
      <c r="H275" s="158">
        <f>ControlTardes!I275</f>
        <v>0</v>
      </c>
      <c r="I275" s="140" t="s">
        <v>23</v>
      </c>
      <c r="J275" s="159">
        <f>ControlTardes!K275</f>
        <v>0</v>
      </c>
      <c r="K275" s="138" t="str">
        <f>ControlTardes!L275</f>
        <v>NO</v>
      </c>
      <c r="L275" s="147" t="str">
        <f>IF(Tabla1[[#This Row],[Tardes]]="SI",1,"")</f>
        <v/>
      </c>
      <c r="M275" s="67"/>
      <c r="N275" s="83"/>
      <c r="O275" s="97"/>
      <c r="P275" s="97"/>
      <c r="Q275" s="97"/>
      <c r="R275" s="97"/>
      <c r="S275" s="182"/>
      <c r="T275" s="182"/>
      <c r="U275" s="182"/>
      <c r="V275" s="182"/>
      <c r="W275" s="182"/>
      <c r="X275" s="182"/>
      <c r="Y275" s="182"/>
      <c r="Z275" s="42">
        <f t="shared" si="38"/>
        <v>0</v>
      </c>
      <c r="AA275" s="42">
        <f t="shared" si="33"/>
        <v>0</v>
      </c>
      <c r="AB275" s="42">
        <f t="shared" si="34"/>
        <v>0</v>
      </c>
    </row>
    <row r="276" spans="1:28" ht="15" customHeight="1" thickTop="1" thickBot="1" x14ac:dyDescent="0.3">
      <c r="A276" s="144">
        <f t="shared" si="39"/>
        <v>43727</v>
      </c>
      <c r="B276" s="145">
        <f t="shared" si="32"/>
        <v>5</v>
      </c>
      <c r="C276" s="146">
        <f>ROW()</f>
        <v>276</v>
      </c>
      <c r="D276" s="177">
        <f t="shared" si="35"/>
        <v>38</v>
      </c>
      <c r="E276" s="123">
        <f t="shared" si="36"/>
        <v>19</v>
      </c>
      <c r="F276" s="124">
        <f t="shared" si="37"/>
        <v>43727</v>
      </c>
      <c r="G276" s="154" t="str">
        <f>IF(ControlTardes!H276&lt;&gt;"",ControlTardes!H276,"")</f>
        <v/>
      </c>
      <c r="H276" s="158">
        <f>ControlTardes!I276</f>
        <v>0</v>
      </c>
      <c r="I276" s="140" t="s">
        <v>23</v>
      </c>
      <c r="J276" s="159">
        <f>ControlTardes!K276</f>
        <v>0</v>
      </c>
      <c r="K276" s="138" t="str">
        <f>ControlTardes!L276</f>
        <v>NO</v>
      </c>
      <c r="L276" s="147" t="str">
        <f>IF(Tabla1[[#This Row],[Tardes]]="SI",1,"")</f>
        <v/>
      </c>
      <c r="M276" s="67"/>
      <c r="N276" s="83"/>
      <c r="O276" s="97"/>
      <c r="P276" s="97"/>
      <c r="Q276" s="97"/>
      <c r="R276" s="97"/>
      <c r="S276" s="182"/>
      <c r="T276" s="182"/>
      <c r="U276" s="182"/>
      <c r="V276" s="182"/>
      <c r="W276" s="182"/>
      <c r="X276" s="182"/>
      <c r="Y276" s="182"/>
      <c r="Z276" s="42">
        <f t="shared" si="38"/>
        <v>0</v>
      </c>
      <c r="AA276" s="42">
        <f t="shared" si="33"/>
        <v>0</v>
      </c>
      <c r="AB276" s="42">
        <f t="shared" si="34"/>
        <v>0</v>
      </c>
    </row>
    <row r="277" spans="1:28" ht="15" customHeight="1" thickTop="1" x14ac:dyDescent="0.25">
      <c r="A277" s="144">
        <f t="shared" si="39"/>
        <v>43728</v>
      </c>
      <c r="B277" s="145">
        <f t="shared" si="32"/>
        <v>6</v>
      </c>
      <c r="C277" s="146">
        <f>ROW()</f>
        <v>277</v>
      </c>
      <c r="D277" s="177">
        <f t="shared" si="35"/>
        <v>38</v>
      </c>
      <c r="E277" s="125">
        <f t="shared" si="36"/>
        <v>20</v>
      </c>
      <c r="F277" s="126">
        <f t="shared" si="37"/>
        <v>43728</v>
      </c>
      <c r="G277" s="154" t="str">
        <f>IF(ControlTardes!H277&lt;&gt;"",ControlTardes!H277,"")</f>
        <v/>
      </c>
      <c r="H277" s="160">
        <f>ControlTardes!I277</f>
        <v>0</v>
      </c>
      <c r="I277" s="141" t="s">
        <v>23</v>
      </c>
      <c r="J277" s="161">
        <f>ControlTardes!K277</f>
        <v>0</v>
      </c>
      <c r="K277" s="138" t="str">
        <f>ControlTardes!L277</f>
        <v>NO</v>
      </c>
      <c r="L277" s="147" t="str">
        <f>IF(Tabla1[[#This Row],[Tardes]]="SI",1,"")</f>
        <v/>
      </c>
      <c r="M277" s="67"/>
      <c r="N277" s="83"/>
      <c r="O277" s="97"/>
      <c r="P277" s="97"/>
      <c r="Q277" s="97"/>
      <c r="R277" s="97"/>
      <c r="S277" s="182"/>
      <c r="T277" s="182"/>
      <c r="U277" s="182"/>
      <c r="V277" s="182"/>
      <c r="W277" s="182"/>
      <c r="X277" s="182"/>
      <c r="Y277" s="182"/>
      <c r="Z277" s="42">
        <f t="shared" si="38"/>
        <v>0</v>
      </c>
      <c r="AA277" s="42">
        <f t="shared" si="33"/>
        <v>0</v>
      </c>
      <c r="AB277" s="42">
        <f t="shared" si="34"/>
        <v>0</v>
      </c>
    </row>
    <row r="278" spans="1:28" ht="15" customHeight="1" x14ac:dyDescent="0.25">
      <c r="A278" s="144">
        <f t="shared" si="39"/>
        <v>43729</v>
      </c>
      <c r="B278" s="145">
        <f t="shared" si="32"/>
        <v>7</v>
      </c>
      <c r="C278" s="146">
        <f>ROW()</f>
        <v>278</v>
      </c>
      <c r="D278" s="177">
        <f t="shared" si="35"/>
        <v>38</v>
      </c>
      <c r="E278" s="119">
        <f t="shared" si="36"/>
        <v>21</v>
      </c>
      <c r="F278" s="120">
        <f t="shared" si="37"/>
        <v>43729</v>
      </c>
      <c r="G278" s="154" t="str">
        <f>IF(ControlTardes!H278&lt;&gt;"",ControlTardes!H278,"")</f>
        <v>FESTIVO</v>
      </c>
      <c r="H278" s="162">
        <f>ControlTardes!I278</f>
        <v>0</v>
      </c>
      <c r="I278" s="138" t="s">
        <v>23</v>
      </c>
      <c r="J278" s="155">
        <f>ControlTardes!K278</f>
        <v>0</v>
      </c>
      <c r="K278" s="138" t="str">
        <f>ControlTardes!L278</f>
        <v>NO</v>
      </c>
      <c r="L278" s="147" t="str">
        <f>IF(Tabla1[[#This Row],[Tardes]]="SI",1,"")</f>
        <v/>
      </c>
      <c r="M278" s="67"/>
      <c r="N278" s="83"/>
      <c r="O278" s="97"/>
      <c r="P278" s="97"/>
      <c r="Q278" s="97"/>
      <c r="R278" s="97"/>
      <c r="S278" s="182"/>
      <c r="T278" s="182"/>
      <c r="U278" s="182"/>
      <c r="V278" s="182"/>
      <c r="W278" s="182"/>
      <c r="X278" s="182"/>
      <c r="Y278" s="182"/>
      <c r="Z278" s="42">
        <f t="shared" si="38"/>
        <v>0</v>
      </c>
      <c r="AA278" s="42">
        <f t="shared" si="33"/>
        <v>0</v>
      </c>
      <c r="AB278" s="42">
        <f t="shared" si="34"/>
        <v>0</v>
      </c>
    </row>
    <row r="279" spans="1:28" ht="15" customHeight="1" x14ac:dyDescent="0.25">
      <c r="A279" s="144">
        <f t="shared" si="39"/>
        <v>43730</v>
      </c>
      <c r="B279" s="145">
        <f t="shared" si="32"/>
        <v>1</v>
      </c>
      <c r="C279" s="146">
        <f>ROW()</f>
        <v>279</v>
      </c>
      <c r="D279" s="177">
        <f t="shared" si="35"/>
        <v>38</v>
      </c>
      <c r="E279" s="119">
        <f t="shared" si="36"/>
        <v>22</v>
      </c>
      <c r="F279" s="120">
        <f t="shared" si="37"/>
        <v>43730</v>
      </c>
      <c r="G279" s="154" t="str">
        <f>IF(ControlTardes!H279&lt;&gt;"",ControlTardes!H279,"")</f>
        <v>FESTIVO</v>
      </c>
      <c r="H279" s="162">
        <f>ControlTardes!I279</f>
        <v>0</v>
      </c>
      <c r="I279" s="138" t="s">
        <v>23</v>
      </c>
      <c r="J279" s="155">
        <f>ControlTardes!K279</f>
        <v>0</v>
      </c>
      <c r="K279" s="138" t="str">
        <f>ControlTardes!L279</f>
        <v>NO</v>
      </c>
      <c r="L279" s="147" t="str">
        <f>IF(Tabla1[[#This Row],[Tardes]]="SI",1,"")</f>
        <v/>
      </c>
      <c r="M279" s="67"/>
      <c r="N279" s="83"/>
      <c r="O279" s="97"/>
      <c r="P279" s="97"/>
      <c r="Q279" s="97"/>
      <c r="R279" s="97"/>
      <c r="S279" s="182"/>
      <c r="T279" s="182"/>
      <c r="U279" s="182"/>
      <c r="V279" s="182"/>
      <c r="W279" s="182"/>
      <c r="X279" s="182"/>
      <c r="Y279" s="182"/>
      <c r="Z279" s="42">
        <f t="shared" si="38"/>
        <v>0</v>
      </c>
      <c r="AA279" s="42">
        <f t="shared" si="33"/>
        <v>0</v>
      </c>
      <c r="AB279" s="42">
        <f t="shared" si="34"/>
        <v>0</v>
      </c>
    </row>
    <row r="280" spans="1:28" ht="15" customHeight="1" thickBot="1" x14ac:dyDescent="0.3">
      <c r="A280" s="144">
        <f t="shared" si="39"/>
        <v>43731</v>
      </c>
      <c r="B280" s="145">
        <f t="shared" si="32"/>
        <v>2</v>
      </c>
      <c r="C280" s="146">
        <f>ROW()</f>
        <v>280</v>
      </c>
      <c r="D280" s="177">
        <f t="shared" si="35"/>
        <v>39</v>
      </c>
      <c r="E280" s="121">
        <f t="shared" si="36"/>
        <v>23</v>
      </c>
      <c r="F280" s="122">
        <f t="shared" si="37"/>
        <v>43731</v>
      </c>
      <c r="G280" s="154" t="str">
        <f>IF(ControlTardes!H280&lt;&gt;"",ControlTardes!H280,"")</f>
        <v/>
      </c>
      <c r="H280" s="156">
        <f>ControlTardes!I280</f>
        <v>0</v>
      </c>
      <c r="I280" s="139" t="s">
        <v>23</v>
      </c>
      <c r="J280" s="157">
        <f>ControlTardes!K280</f>
        <v>0</v>
      </c>
      <c r="K280" s="138" t="str">
        <f>ControlTardes!L280</f>
        <v>NO</v>
      </c>
      <c r="L280" s="147" t="str">
        <f>IF(Tabla1[[#This Row],[Tardes]]="SI",1,"")</f>
        <v/>
      </c>
      <c r="M280" s="67"/>
      <c r="N280" s="83"/>
      <c r="O280" s="97"/>
      <c r="P280" s="97"/>
      <c r="Q280" s="97"/>
      <c r="R280" s="97"/>
      <c r="S280" s="182"/>
      <c r="T280" s="182"/>
      <c r="U280" s="182"/>
      <c r="V280" s="182"/>
      <c r="W280" s="182"/>
      <c r="X280" s="182"/>
      <c r="Y280" s="182"/>
      <c r="Z280" s="42">
        <f t="shared" si="38"/>
        <v>0</v>
      </c>
      <c r="AA280" s="42">
        <f t="shared" si="33"/>
        <v>0</v>
      </c>
      <c r="AB280" s="42">
        <f t="shared" si="34"/>
        <v>0</v>
      </c>
    </row>
    <row r="281" spans="1:28" ht="15" customHeight="1" thickTop="1" thickBot="1" x14ac:dyDescent="0.3">
      <c r="A281" s="144">
        <f t="shared" si="39"/>
        <v>43732</v>
      </c>
      <c r="B281" s="145">
        <f t="shared" si="32"/>
        <v>3</v>
      </c>
      <c r="C281" s="146">
        <f>ROW()</f>
        <v>281</v>
      </c>
      <c r="D281" s="177">
        <f t="shared" si="35"/>
        <v>39</v>
      </c>
      <c r="E281" s="123">
        <f t="shared" si="36"/>
        <v>24</v>
      </c>
      <c r="F281" s="124">
        <f t="shared" si="37"/>
        <v>43732</v>
      </c>
      <c r="G281" s="154" t="str">
        <f>IF(ControlTardes!H281&lt;&gt;"",ControlTardes!H281,"")</f>
        <v/>
      </c>
      <c r="H281" s="158">
        <f>ControlTardes!I281</f>
        <v>0</v>
      </c>
      <c r="I281" s="140" t="s">
        <v>23</v>
      </c>
      <c r="J281" s="159">
        <f>ControlTardes!K281</f>
        <v>0</v>
      </c>
      <c r="K281" s="138" t="str">
        <f>ControlTardes!L281</f>
        <v>NO</v>
      </c>
      <c r="L281" s="147" t="str">
        <f>IF(Tabla1[[#This Row],[Tardes]]="SI",1,"")</f>
        <v/>
      </c>
      <c r="M281" s="67"/>
      <c r="N281" s="83"/>
      <c r="O281" s="97"/>
      <c r="P281" s="97"/>
      <c r="Q281" s="97"/>
      <c r="R281" s="97"/>
      <c r="S281" s="182">
        <f>COUNTIF(G281:G287,"")</f>
        <v>5</v>
      </c>
      <c r="T281" s="182">
        <f>S281*7</f>
        <v>35</v>
      </c>
      <c r="U281" s="182">
        <f>$U$11*S281</f>
        <v>42</v>
      </c>
      <c r="V281" s="182">
        <f>U281-INT(U281)</f>
        <v>0</v>
      </c>
      <c r="W281" s="182">
        <f>SUM(Z281:Z287)</f>
        <v>0</v>
      </c>
      <c r="X281" s="182">
        <f>W281-INT(W281)</f>
        <v>0</v>
      </c>
      <c r="Y281" s="182" t="str">
        <f>IF(W281&lt;U281,IF(W281&gt;T281,"SI","NO"),"NO")</f>
        <v>NO</v>
      </c>
      <c r="Z281" s="42">
        <f t="shared" si="38"/>
        <v>0</v>
      </c>
      <c r="AA281" s="42">
        <f t="shared" si="33"/>
        <v>0</v>
      </c>
      <c r="AB281" s="42">
        <f t="shared" si="34"/>
        <v>0</v>
      </c>
    </row>
    <row r="282" spans="1:28" ht="15" customHeight="1" thickTop="1" thickBot="1" x14ac:dyDescent="0.3">
      <c r="A282" s="144">
        <f t="shared" si="39"/>
        <v>43733</v>
      </c>
      <c r="B282" s="145">
        <f t="shared" si="32"/>
        <v>4</v>
      </c>
      <c r="C282" s="146">
        <f>ROW()</f>
        <v>282</v>
      </c>
      <c r="D282" s="177">
        <f t="shared" si="35"/>
        <v>39</v>
      </c>
      <c r="E282" s="123">
        <f t="shared" si="36"/>
        <v>25</v>
      </c>
      <c r="F282" s="124">
        <f t="shared" si="37"/>
        <v>43733</v>
      </c>
      <c r="G282" s="154" t="str">
        <f>IF(ControlTardes!H282&lt;&gt;"",ControlTardes!H282,"")</f>
        <v/>
      </c>
      <c r="H282" s="158">
        <f>ControlTardes!I282</f>
        <v>0</v>
      </c>
      <c r="I282" s="140" t="s">
        <v>23</v>
      </c>
      <c r="J282" s="159">
        <f>ControlTardes!K282</f>
        <v>0</v>
      </c>
      <c r="K282" s="138" t="str">
        <f>ControlTardes!L282</f>
        <v>NO</v>
      </c>
      <c r="L282" s="147" t="str">
        <f>IF(Tabla1[[#This Row],[Tardes]]="SI",1,"")</f>
        <v/>
      </c>
      <c r="M282" s="67"/>
      <c r="N282" s="83"/>
      <c r="O282" s="97"/>
      <c r="P282" s="97"/>
      <c r="Q282" s="97"/>
      <c r="R282" s="97"/>
      <c r="S282" s="182"/>
      <c r="T282" s="182"/>
      <c r="U282" s="182"/>
      <c r="V282" s="182"/>
      <c r="W282" s="182"/>
      <c r="X282" s="182"/>
      <c r="Y282" s="182"/>
      <c r="Z282" s="42">
        <f t="shared" si="38"/>
        <v>0</v>
      </c>
      <c r="AA282" s="42">
        <f t="shared" si="33"/>
        <v>0</v>
      </c>
      <c r="AB282" s="42">
        <f t="shared" si="34"/>
        <v>0</v>
      </c>
    </row>
    <row r="283" spans="1:28" ht="15" customHeight="1" thickTop="1" thickBot="1" x14ac:dyDescent="0.3">
      <c r="A283" s="144">
        <f t="shared" si="39"/>
        <v>43734</v>
      </c>
      <c r="B283" s="145">
        <f t="shared" si="32"/>
        <v>5</v>
      </c>
      <c r="C283" s="146">
        <f>ROW()</f>
        <v>283</v>
      </c>
      <c r="D283" s="177">
        <f t="shared" si="35"/>
        <v>39</v>
      </c>
      <c r="E283" s="123">
        <f t="shared" si="36"/>
        <v>26</v>
      </c>
      <c r="F283" s="124">
        <f t="shared" si="37"/>
        <v>43734</v>
      </c>
      <c r="G283" s="154" t="str">
        <f>IF(ControlTardes!H283&lt;&gt;"",ControlTardes!H283,"")</f>
        <v/>
      </c>
      <c r="H283" s="158">
        <f>ControlTardes!I283</f>
        <v>0</v>
      </c>
      <c r="I283" s="140" t="s">
        <v>23</v>
      </c>
      <c r="J283" s="159">
        <f>ControlTardes!K283</f>
        <v>0</v>
      </c>
      <c r="K283" s="138" t="str">
        <f>ControlTardes!L283</f>
        <v>NO</v>
      </c>
      <c r="L283" s="147" t="str">
        <f>IF(Tabla1[[#This Row],[Tardes]]="SI",1,"")</f>
        <v/>
      </c>
      <c r="M283" s="67"/>
      <c r="N283" s="83"/>
      <c r="O283" s="97"/>
      <c r="P283" s="97"/>
      <c r="Q283" s="97"/>
      <c r="R283" s="97"/>
      <c r="S283" s="182"/>
      <c r="T283" s="182"/>
      <c r="U283" s="182"/>
      <c r="V283" s="182"/>
      <c r="W283" s="182"/>
      <c r="X283" s="182"/>
      <c r="Y283" s="182"/>
      <c r="Z283" s="42">
        <f t="shared" si="38"/>
        <v>0</v>
      </c>
      <c r="AA283" s="42">
        <f t="shared" si="33"/>
        <v>0</v>
      </c>
      <c r="AB283" s="42">
        <f t="shared" si="34"/>
        <v>0</v>
      </c>
    </row>
    <row r="284" spans="1:28" ht="15" customHeight="1" thickTop="1" x14ac:dyDescent="0.25">
      <c r="A284" s="144">
        <f t="shared" si="39"/>
        <v>43735</v>
      </c>
      <c r="B284" s="145">
        <f t="shared" si="32"/>
        <v>6</v>
      </c>
      <c r="C284" s="146">
        <f>ROW()</f>
        <v>284</v>
      </c>
      <c r="D284" s="177">
        <f t="shared" si="35"/>
        <v>39</v>
      </c>
      <c r="E284" s="125">
        <f t="shared" si="36"/>
        <v>27</v>
      </c>
      <c r="F284" s="126">
        <f t="shared" si="37"/>
        <v>43735</v>
      </c>
      <c r="G284" s="154" t="str">
        <f>IF(ControlTardes!H284&lt;&gt;"",ControlTardes!H284,"")</f>
        <v/>
      </c>
      <c r="H284" s="160">
        <f>ControlTardes!I284</f>
        <v>0</v>
      </c>
      <c r="I284" s="141" t="s">
        <v>23</v>
      </c>
      <c r="J284" s="161">
        <f>ControlTardes!K284</f>
        <v>0</v>
      </c>
      <c r="K284" s="138" t="str">
        <f>ControlTardes!L284</f>
        <v>NO</v>
      </c>
      <c r="L284" s="147" t="str">
        <f>IF(Tabla1[[#This Row],[Tardes]]="SI",1,"")</f>
        <v/>
      </c>
      <c r="M284" s="67"/>
      <c r="N284" s="83"/>
      <c r="O284" s="97"/>
      <c r="P284" s="97"/>
      <c r="Q284" s="97"/>
      <c r="R284" s="97"/>
      <c r="S284" s="182"/>
      <c r="T284" s="182"/>
      <c r="U284" s="182"/>
      <c r="V284" s="182"/>
      <c r="W284" s="182"/>
      <c r="X284" s="182"/>
      <c r="Y284" s="182"/>
      <c r="Z284" s="42">
        <f t="shared" si="38"/>
        <v>0</v>
      </c>
      <c r="AA284" s="42">
        <f t="shared" si="33"/>
        <v>0</v>
      </c>
      <c r="AB284" s="42">
        <f t="shared" si="34"/>
        <v>0</v>
      </c>
    </row>
    <row r="285" spans="1:28" ht="15" customHeight="1" x14ac:dyDescent="0.25">
      <c r="A285" s="144">
        <f t="shared" si="39"/>
        <v>43736</v>
      </c>
      <c r="B285" s="145">
        <f t="shared" si="32"/>
        <v>7</v>
      </c>
      <c r="C285" s="146">
        <f>ROW()</f>
        <v>285</v>
      </c>
      <c r="D285" s="177">
        <f t="shared" si="35"/>
        <v>39</v>
      </c>
      <c r="E285" s="119">
        <f t="shared" si="36"/>
        <v>28</v>
      </c>
      <c r="F285" s="120">
        <f t="shared" si="37"/>
        <v>43736</v>
      </c>
      <c r="G285" s="154" t="str">
        <f>IF(ControlTardes!H285&lt;&gt;"",ControlTardes!H285,"")</f>
        <v>FESTIVO</v>
      </c>
      <c r="H285" s="162">
        <f>ControlTardes!I285</f>
        <v>0</v>
      </c>
      <c r="I285" s="138" t="s">
        <v>23</v>
      </c>
      <c r="J285" s="155">
        <f>ControlTardes!K285</f>
        <v>0</v>
      </c>
      <c r="K285" s="138" t="str">
        <f>ControlTardes!L285</f>
        <v>NO</v>
      </c>
      <c r="L285" s="147" t="str">
        <f>IF(Tabla1[[#This Row],[Tardes]]="SI",1,"")</f>
        <v/>
      </c>
      <c r="M285" s="67"/>
      <c r="N285" s="83"/>
      <c r="O285" s="97"/>
      <c r="P285" s="97"/>
      <c r="Q285" s="97"/>
      <c r="R285" s="97"/>
      <c r="S285" s="182"/>
      <c r="T285" s="182"/>
      <c r="U285" s="182"/>
      <c r="V285" s="182"/>
      <c r="W285" s="182"/>
      <c r="X285" s="182"/>
      <c r="Y285" s="182"/>
      <c r="Z285" s="42">
        <f t="shared" si="38"/>
        <v>0</v>
      </c>
      <c r="AA285" s="42">
        <f t="shared" si="33"/>
        <v>0</v>
      </c>
      <c r="AB285" s="42">
        <f t="shared" si="34"/>
        <v>0</v>
      </c>
    </row>
    <row r="286" spans="1:28" ht="15" customHeight="1" x14ac:dyDescent="0.25">
      <c r="A286" s="144">
        <f t="shared" si="39"/>
        <v>43737</v>
      </c>
      <c r="B286" s="145">
        <f t="shared" si="32"/>
        <v>1</v>
      </c>
      <c r="C286" s="146">
        <f>ROW()</f>
        <v>286</v>
      </c>
      <c r="D286" s="177">
        <f t="shared" si="35"/>
        <v>39</v>
      </c>
      <c r="E286" s="119">
        <f t="shared" si="36"/>
        <v>29</v>
      </c>
      <c r="F286" s="120">
        <f t="shared" si="37"/>
        <v>43737</v>
      </c>
      <c r="G286" s="154" t="str">
        <f>IF(ControlTardes!H286&lt;&gt;"",ControlTardes!H286,"")</f>
        <v>FESTIVO</v>
      </c>
      <c r="H286" s="162">
        <f>ControlTardes!I286</f>
        <v>0</v>
      </c>
      <c r="I286" s="138" t="s">
        <v>23</v>
      </c>
      <c r="J286" s="155">
        <f>ControlTardes!K286</f>
        <v>0</v>
      </c>
      <c r="K286" s="138" t="str">
        <f>ControlTardes!L286</f>
        <v>NO</v>
      </c>
      <c r="L286" s="147" t="str">
        <f>IF(Tabla1[[#This Row],[Tardes]]="SI",1,"")</f>
        <v/>
      </c>
      <c r="M286" s="67"/>
      <c r="N286" s="83"/>
      <c r="O286" s="97"/>
      <c r="P286" s="97"/>
      <c r="Q286" s="97"/>
      <c r="R286" s="97"/>
      <c r="S286" s="182"/>
      <c r="T286" s="182"/>
      <c r="U286" s="182"/>
      <c r="V286" s="182"/>
      <c r="W286" s="182"/>
      <c r="X286" s="182"/>
      <c r="Y286" s="182"/>
      <c r="Z286" s="42">
        <f t="shared" si="38"/>
        <v>0</v>
      </c>
      <c r="AA286" s="42">
        <f t="shared" si="33"/>
        <v>0</v>
      </c>
      <c r="AB286" s="42">
        <f t="shared" si="34"/>
        <v>0</v>
      </c>
    </row>
    <row r="287" spans="1:28" ht="15" customHeight="1" thickBot="1" x14ac:dyDescent="0.3">
      <c r="A287" s="144">
        <f t="shared" si="39"/>
        <v>43738</v>
      </c>
      <c r="B287" s="145">
        <f t="shared" si="32"/>
        <v>2</v>
      </c>
      <c r="C287" s="146">
        <f>ROW()</f>
        <v>287</v>
      </c>
      <c r="D287" s="177">
        <f t="shared" si="35"/>
        <v>40</v>
      </c>
      <c r="E287" s="121">
        <f t="shared" si="36"/>
        <v>30</v>
      </c>
      <c r="F287" s="122">
        <f t="shared" si="37"/>
        <v>43738</v>
      </c>
      <c r="G287" s="154" t="str">
        <f>IF(ControlTardes!H287&lt;&gt;"",ControlTardes!H287,"")</f>
        <v/>
      </c>
      <c r="H287" s="156">
        <f>ControlTardes!I287</f>
        <v>0</v>
      </c>
      <c r="I287" s="139" t="s">
        <v>23</v>
      </c>
      <c r="J287" s="157">
        <f>ControlTardes!K287</f>
        <v>0</v>
      </c>
      <c r="K287" s="138" t="str">
        <f>ControlTardes!L287</f>
        <v>NO</v>
      </c>
      <c r="L287" s="147" t="str">
        <f>IF(Tabla1[[#This Row],[Tardes]]="SI",1,"")</f>
        <v/>
      </c>
      <c r="M287" s="67"/>
      <c r="N287" s="83"/>
      <c r="O287" s="97"/>
      <c r="P287" s="97"/>
      <c r="Q287" s="97"/>
      <c r="R287" s="97"/>
      <c r="S287" s="182"/>
      <c r="T287" s="182"/>
      <c r="U287" s="182"/>
      <c r="V287" s="182"/>
      <c r="W287" s="182"/>
      <c r="X287" s="182"/>
      <c r="Y287" s="182"/>
      <c r="Z287" s="42">
        <f t="shared" si="38"/>
        <v>0</v>
      </c>
      <c r="AA287" s="42">
        <f t="shared" si="33"/>
        <v>0</v>
      </c>
      <c r="AB287" s="42">
        <f t="shared" si="34"/>
        <v>0</v>
      </c>
    </row>
    <row r="288" spans="1:28" ht="15" customHeight="1" thickTop="1" thickBot="1" x14ac:dyDescent="0.3">
      <c r="A288" s="144">
        <f t="shared" si="39"/>
        <v>43739</v>
      </c>
      <c r="B288" s="145">
        <f t="shared" si="32"/>
        <v>3</v>
      </c>
      <c r="C288" s="146">
        <f>ROW()</f>
        <v>288</v>
      </c>
      <c r="D288" s="177">
        <f t="shared" si="35"/>
        <v>40</v>
      </c>
      <c r="E288" s="123">
        <f t="shared" si="36"/>
        <v>1</v>
      </c>
      <c r="F288" s="124">
        <f t="shared" si="37"/>
        <v>43739</v>
      </c>
      <c r="G288" s="154" t="str">
        <f>IF(ControlTardes!H288&lt;&gt;"",ControlTardes!H288,"")</f>
        <v/>
      </c>
      <c r="H288" s="158">
        <f>ControlTardes!I288</f>
        <v>0</v>
      </c>
      <c r="I288" s="140" t="s">
        <v>23</v>
      </c>
      <c r="J288" s="159">
        <f>ControlTardes!K288</f>
        <v>0</v>
      </c>
      <c r="K288" s="138" t="str">
        <f>ControlTardes!L288</f>
        <v>NO</v>
      </c>
      <c r="L288" s="147" t="str">
        <f>IF(Tabla1[[#This Row],[Tardes]]="SI",1,"")</f>
        <v/>
      </c>
      <c r="M288" s="67"/>
      <c r="N288" s="83"/>
      <c r="O288" s="97"/>
      <c r="P288" s="97"/>
      <c r="Q288" s="97"/>
      <c r="R288" s="97"/>
      <c r="S288" s="182">
        <f>COUNTIF(G288:G294,"")</f>
        <v>5</v>
      </c>
      <c r="T288" s="182">
        <f>S288*7</f>
        <v>35</v>
      </c>
      <c r="U288" s="182">
        <f>$U$11*S288</f>
        <v>42</v>
      </c>
      <c r="V288" s="182">
        <f>U288-INT(U288)</f>
        <v>0</v>
      </c>
      <c r="W288" s="182">
        <f>SUM(Z288:Z294)</f>
        <v>0</v>
      </c>
      <c r="X288" s="182">
        <f>W288-INT(W288)</f>
        <v>0</v>
      </c>
      <c r="Y288" s="182" t="str">
        <f>IF(W288&lt;U288,IF(W288&gt;T288,"SI","NO"),"NO")</f>
        <v>NO</v>
      </c>
      <c r="Z288" s="42">
        <f t="shared" si="38"/>
        <v>0</v>
      </c>
      <c r="AA288" s="42">
        <f t="shared" si="33"/>
        <v>0</v>
      </c>
      <c r="AB288" s="42">
        <f t="shared" si="34"/>
        <v>0</v>
      </c>
    </row>
    <row r="289" spans="1:28" ht="15" customHeight="1" thickTop="1" thickBot="1" x14ac:dyDescent="0.3">
      <c r="A289" s="144">
        <f t="shared" si="39"/>
        <v>43740</v>
      </c>
      <c r="B289" s="145">
        <f t="shared" si="32"/>
        <v>4</v>
      </c>
      <c r="C289" s="146">
        <f>ROW()</f>
        <v>289</v>
      </c>
      <c r="D289" s="177">
        <f t="shared" si="35"/>
        <v>40</v>
      </c>
      <c r="E289" s="123">
        <f t="shared" si="36"/>
        <v>2</v>
      </c>
      <c r="F289" s="124">
        <f t="shared" si="37"/>
        <v>43740</v>
      </c>
      <c r="G289" s="154" t="str">
        <f>IF(ControlTardes!H289&lt;&gt;"",ControlTardes!H289,"")</f>
        <v/>
      </c>
      <c r="H289" s="158">
        <f>ControlTardes!I289</f>
        <v>0</v>
      </c>
      <c r="I289" s="140" t="s">
        <v>23</v>
      </c>
      <c r="J289" s="159">
        <f>ControlTardes!K289</f>
        <v>0</v>
      </c>
      <c r="K289" s="138" t="str">
        <f>ControlTardes!L289</f>
        <v>NO</v>
      </c>
      <c r="L289" s="147" t="str">
        <f>IF(Tabla1[[#This Row],[Tardes]]="SI",1,"")</f>
        <v/>
      </c>
      <c r="M289" s="67"/>
      <c r="N289" s="83"/>
      <c r="O289" s="97"/>
      <c r="P289" s="97"/>
      <c r="Q289" s="97"/>
      <c r="R289" s="97"/>
      <c r="S289" s="182"/>
      <c r="T289" s="182"/>
      <c r="U289" s="182"/>
      <c r="V289" s="182"/>
      <c r="W289" s="182"/>
      <c r="X289" s="182"/>
      <c r="Y289" s="182"/>
      <c r="Z289" s="42">
        <f t="shared" si="38"/>
        <v>0</v>
      </c>
      <c r="AA289" s="42">
        <f t="shared" si="33"/>
        <v>0</v>
      </c>
      <c r="AB289" s="42">
        <f t="shared" si="34"/>
        <v>0</v>
      </c>
    </row>
    <row r="290" spans="1:28" ht="15" customHeight="1" thickTop="1" thickBot="1" x14ac:dyDescent="0.3">
      <c r="A290" s="144">
        <f t="shared" si="39"/>
        <v>43741</v>
      </c>
      <c r="B290" s="145">
        <f t="shared" si="32"/>
        <v>5</v>
      </c>
      <c r="C290" s="146">
        <f>ROW()</f>
        <v>290</v>
      </c>
      <c r="D290" s="177">
        <f t="shared" si="35"/>
        <v>40</v>
      </c>
      <c r="E290" s="123">
        <f t="shared" si="36"/>
        <v>3</v>
      </c>
      <c r="F290" s="124">
        <f t="shared" si="37"/>
        <v>43741</v>
      </c>
      <c r="G290" s="154" t="str">
        <f>IF(ControlTardes!H290&lt;&gt;"",ControlTardes!H290,"")</f>
        <v/>
      </c>
      <c r="H290" s="158">
        <f>ControlTardes!I290</f>
        <v>0</v>
      </c>
      <c r="I290" s="140" t="s">
        <v>23</v>
      </c>
      <c r="J290" s="159">
        <f>ControlTardes!K290</f>
        <v>0</v>
      </c>
      <c r="K290" s="138" t="str">
        <f>ControlTardes!L290</f>
        <v>NO</v>
      </c>
      <c r="L290" s="147" t="str">
        <f>IF(Tabla1[[#This Row],[Tardes]]="SI",1,"")</f>
        <v/>
      </c>
      <c r="M290" s="67"/>
      <c r="N290" s="83"/>
      <c r="O290" s="97"/>
      <c r="P290" s="97"/>
      <c r="Q290" s="97"/>
      <c r="R290" s="97"/>
      <c r="S290" s="182"/>
      <c r="T290" s="182"/>
      <c r="U290" s="182"/>
      <c r="V290" s="182"/>
      <c r="W290" s="182"/>
      <c r="X290" s="182"/>
      <c r="Y290" s="182"/>
      <c r="Z290" s="42">
        <f t="shared" si="38"/>
        <v>0</v>
      </c>
      <c r="AA290" s="42">
        <f t="shared" si="33"/>
        <v>0</v>
      </c>
      <c r="AB290" s="42">
        <f t="shared" si="34"/>
        <v>0</v>
      </c>
    </row>
    <row r="291" spans="1:28" ht="15" customHeight="1" thickTop="1" x14ac:dyDescent="0.25">
      <c r="A291" s="144">
        <f t="shared" si="39"/>
        <v>43742</v>
      </c>
      <c r="B291" s="145">
        <f t="shared" si="32"/>
        <v>6</v>
      </c>
      <c r="C291" s="146">
        <f>ROW()</f>
        <v>291</v>
      </c>
      <c r="D291" s="177">
        <f t="shared" si="35"/>
        <v>40</v>
      </c>
      <c r="E291" s="125">
        <f t="shared" si="36"/>
        <v>4</v>
      </c>
      <c r="F291" s="126">
        <f t="shared" si="37"/>
        <v>43742</v>
      </c>
      <c r="G291" s="154" t="str">
        <f>IF(ControlTardes!H291&lt;&gt;"",ControlTardes!H291,"")</f>
        <v/>
      </c>
      <c r="H291" s="160">
        <f>ControlTardes!I291</f>
        <v>0</v>
      </c>
      <c r="I291" s="141" t="s">
        <v>23</v>
      </c>
      <c r="J291" s="161">
        <f>ControlTardes!K291</f>
        <v>0</v>
      </c>
      <c r="K291" s="138" t="str">
        <f>ControlTardes!L291</f>
        <v>NO</v>
      </c>
      <c r="L291" s="147" t="str">
        <f>IF(Tabla1[[#This Row],[Tardes]]="SI",1,"")</f>
        <v/>
      </c>
      <c r="M291" s="67"/>
      <c r="N291" s="83"/>
      <c r="O291" s="97"/>
      <c r="P291" s="97"/>
      <c r="Q291" s="97"/>
      <c r="R291" s="97"/>
      <c r="S291" s="182"/>
      <c r="T291" s="182"/>
      <c r="U291" s="182"/>
      <c r="V291" s="182"/>
      <c r="W291" s="182"/>
      <c r="X291" s="182"/>
      <c r="Y291" s="182"/>
      <c r="Z291" s="42">
        <f t="shared" si="38"/>
        <v>0</v>
      </c>
      <c r="AA291" s="42">
        <f t="shared" si="33"/>
        <v>0</v>
      </c>
      <c r="AB291" s="42">
        <f t="shared" si="34"/>
        <v>0</v>
      </c>
    </row>
    <row r="292" spans="1:28" ht="15" customHeight="1" x14ac:dyDescent="0.25">
      <c r="A292" s="144">
        <f t="shared" si="39"/>
        <v>43743</v>
      </c>
      <c r="B292" s="145">
        <f t="shared" si="32"/>
        <v>7</v>
      </c>
      <c r="C292" s="146">
        <f>ROW()</f>
        <v>292</v>
      </c>
      <c r="D292" s="177">
        <f t="shared" si="35"/>
        <v>40</v>
      </c>
      <c r="E292" s="119">
        <f t="shared" si="36"/>
        <v>5</v>
      </c>
      <c r="F292" s="120">
        <f t="shared" si="37"/>
        <v>43743</v>
      </c>
      <c r="G292" s="154" t="str">
        <f>IF(ControlTardes!H292&lt;&gt;"",ControlTardes!H292,"")</f>
        <v>FESTIVO</v>
      </c>
      <c r="H292" s="162">
        <f>ControlTardes!I292</f>
        <v>0</v>
      </c>
      <c r="I292" s="138" t="s">
        <v>23</v>
      </c>
      <c r="J292" s="155">
        <f>ControlTardes!K292</f>
        <v>0</v>
      </c>
      <c r="K292" s="138" t="str">
        <f>ControlTardes!L292</f>
        <v>NO</v>
      </c>
      <c r="L292" s="147" t="str">
        <f>IF(Tabla1[[#This Row],[Tardes]]="SI",1,"")</f>
        <v/>
      </c>
      <c r="M292" s="67"/>
      <c r="N292" s="83"/>
      <c r="O292" s="97"/>
      <c r="P292" s="97"/>
      <c r="Q292" s="97"/>
      <c r="R292" s="97"/>
      <c r="S292" s="182"/>
      <c r="T292" s="182"/>
      <c r="U292" s="182"/>
      <c r="V292" s="182"/>
      <c r="W292" s="182"/>
      <c r="X292" s="182"/>
      <c r="Y292" s="182"/>
      <c r="Z292" s="42">
        <f t="shared" si="38"/>
        <v>0</v>
      </c>
      <c r="AA292" s="42">
        <f t="shared" si="33"/>
        <v>0</v>
      </c>
      <c r="AB292" s="42">
        <f t="shared" si="34"/>
        <v>0</v>
      </c>
    </row>
    <row r="293" spans="1:28" ht="15" customHeight="1" x14ac:dyDescent="0.25">
      <c r="A293" s="144">
        <f t="shared" si="39"/>
        <v>43744</v>
      </c>
      <c r="B293" s="145">
        <f t="shared" si="32"/>
        <v>1</v>
      </c>
      <c r="C293" s="146">
        <f>ROW()</f>
        <v>293</v>
      </c>
      <c r="D293" s="177">
        <f t="shared" si="35"/>
        <v>40</v>
      </c>
      <c r="E293" s="119">
        <f t="shared" si="36"/>
        <v>6</v>
      </c>
      <c r="F293" s="120">
        <f t="shared" si="37"/>
        <v>43744</v>
      </c>
      <c r="G293" s="154" t="str">
        <f>IF(ControlTardes!H293&lt;&gt;"",ControlTardes!H293,"")</f>
        <v>FESTIVO</v>
      </c>
      <c r="H293" s="162">
        <f>ControlTardes!I293</f>
        <v>0</v>
      </c>
      <c r="I293" s="138" t="s">
        <v>23</v>
      </c>
      <c r="J293" s="155">
        <f>ControlTardes!K293</f>
        <v>0</v>
      </c>
      <c r="K293" s="138" t="str">
        <f>ControlTardes!L293</f>
        <v>NO</v>
      </c>
      <c r="L293" s="147" t="str">
        <f>IF(Tabla1[[#This Row],[Tardes]]="SI",1,"")</f>
        <v/>
      </c>
      <c r="M293" s="67"/>
      <c r="N293" s="83"/>
      <c r="O293" s="97"/>
      <c r="P293" s="97"/>
      <c r="Q293" s="97"/>
      <c r="R293" s="97"/>
      <c r="S293" s="182"/>
      <c r="T293" s="182"/>
      <c r="U293" s="182"/>
      <c r="V293" s="182"/>
      <c r="W293" s="182"/>
      <c r="X293" s="182"/>
      <c r="Y293" s="182"/>
      <c r="Z293" s="42">
        <f t="shared" si="38"/>
        <v>0</v>
      </c>
      <c r="AA293" s="42">
        <f t="shared" si="33"/>
        <v>0</v>
      </c>
      <c r="AB293" s="42">
        <f t="shared" si="34"/>
        <v>0</v>
      </c>
    </row>
    <row r="294" spans="1:28" ht="15" customHeight="1" thickBot="1" x14ac:dyDescent="0.3">
      <c r="A294" s="144">
        <f t="shared" si="39"/>
        <v>43745</v>
      </c>
      <c r="B294" s="145">
        <f t="shared" si="32"/>
        <v>2</v>
      </c>
      <c r="C294" s="146">
        <f>ROW()</f>
        <v>294</v>
      </c>
      <c r="D294" s="177">
        <f t="shared" si="35"/>
        <v>41</v>
      </c>
      <c r="E294" s="121">
        <f t="shared" si="36"/>
        <v>7</v>
      </c>
      <c r="F294" s="122">
        <f t="shared" si="37"/>
        <v>43745</v>
      </c>
      <c r="G294" s="154" t="str">
        <f>IF(ControlTardes!H294&lt;&gt;"",ControlTardes!H294,"")</f>
        <v/>
      </c>
      <c r="H294" s="156">
        <f>ControlTardes!I294</f>
        <v>0</v>
      </c>
      <c r="I294" s="139" t="s">
        <v>23</v>
      </c>
      <c r="J294" s="157">
        <f>ControlTardes!K294</f>
        <v>0</v>
      </c>
      <c r="K294" s="138" t="str">
        <f>ControlTardes!L294</f>
        <v>NO</v>
      </c>
      <c r="L294" s="147" t="str">
        <f>IF(Tabla1[[#This Row],[Tardes]]="SI",1,"")</f>
        <v/>
      </c>
      <c r="M294" s="67"/>
      <c r="N294" s="83"/>
      <c r="O294" s="97"/>
      <c r="P294" s="97"/>
      <c r="Q294" s="97"/>
      <c r="R294" s="97"/>
      <c r="S294" s="182"/>
      <c r="T294" s="182"/>
      <c r="U294" s="182"/>
      <c r="V294" s="182"/>
      <c r="W294" s="182"/>
      <c r="X294" s="182"/>
      <c r="Y294" s="182"/>
      <c r="Z294" s="42">
        <f t="shared" si="38"/>
        <v>0</v>
      </c>
      <c r="AA294" s="42">
        <f t="shared" si="33"/>
        <v>0</v>
      </c>
      <c r="AB294" s="42">
        <f t="shared" si="34"/>
        <v>0</v>
      </c>
    </row>
    <row r="295" spans="1:28" ht="15" customHeight="1" thickTop="1" thickBot="1" x14ac:dyDescent="0.3">
      <c r="A295" s="144">
        <f t="shared" si="39"/>
        <v>43746</v>
      </c>
      <c r="B295" s="145">
        <f t="shared" si="32"/>
        <v>3</v>
      </c>
      <c r="C295" s="146">
        <f>ROW()</f>
        <v>295</v>
      </c>
      <c r="D295" s="177">
        <f t="shared" si="35"/>
        <v>41</v>
      </c>
      <c r="E295" s="123">
        <f t="shared" si="36"/>
        <v>8</v>
      </c>
      <c r="F295" s="124">
        <f t="shared" si="37"/>
        <v>43746</v>
      </c>
      <c r="G295" s="154" t="str">
        <f>IF(ControlTardes!H295&lt;&gt;"",ControlTardes!H295,"")</f>
        <v/>
      </c>
      <c r="H295" s="158">
        <f>ControlTardes!I295</f>
        <v>0</v>
      </c>
      <c r="I295" s="140" t="s">
        <v>23</v>
      </c>
      <c r="J295" s="159">
        <f>ControlTardes!K295</f>
        <v>0</v>
      </c>
      <c r="K295" s="138" t="str">
        <f>ControlTardes!L295</f>
        <v>NO</v>
      </c>
      <c r="L295" s="147" t="str">
        <f>IF(Tabla1[[#This Row],[Tardes]]="SI",1,"")</f>
        <v/>
      </c>
      <c r="M295" s="67"/>
      <c r="N295" s="83"/>
      <c r="O295" s="97"/>
      <c r="P295" s="97"/>
      <c r="Q295" s="97"/>
      <c r="R295" s="97"/>
      <c r="S295" s="182">
        <f>COUNTIF(G295:G301,"")</f>
        <v>5</v>
      </c>
      <c r="T295" s="182">
        <f>S295*7</f>
        <v>35</v>
      </c>
      <c r="U295" s="182">
        <f>$U$11*S295</f>
        <v>42</v>
      </c>
      <c r="V295" s="182">
        <f>U295-INT(U295)</f>
        <v>0</v>
      </c>
      <c r="W295" s="182">
        <f>SUM(Z295:Z301)</f>
        <v>0</v>
      </c>
      <c r="X295" s="182">
        <f>W295-INT(W295)</f>
        <v>0</v>
      </c>
      <c r="Y295" s="182" t="str">
        <f>IF(W295&lt;U295,IF(W295&gt;T295,"SI","NO"),"NO")</f>
        <v>NO</v>
      </c>
      <c r="Z295" s="42">
        <f t="shared" si="38"/>
        <v>0</v>
      </c>
      <c r="AA295" s="42">
        <f t="shared" si="33"/>
        <v>0</v>
      </c>
      <c r="AB295" s="42">
        <f t="shared" si="34"/>
        <v>0</v>
      </c>
    </row>
    <row r="296" spans="1:28" ht="15" customHeight="1" thickTop="1" thickBot="1" x14ac:dyDescent="0.3">
      <c r="A296" s="144">
        <f t="shared" si="39"/>
        <v>43747</v>
      </c>
      <c r="B296" s="145">
        <f t="shared" si="32"/>
        <v>4</v>
      </c>
      <c r="C296" s="146">
        <f>ROW()</f>
        <v>296</v>
      </c>
      <c r="D296" s="177">
        <f t="shared" si="35"/>
        <v>41</v>
      </c>
      <c r="E296" s="123">
        <f t="shared" si="36"/>
        <v>9</v>
      </c>
      <c r="F296" s="124">
        <f t="shared" si="37"/>
        <v>43747</v>
      </c>
      <c r="G296" s="154" t="str">
        <f>IF(ControlTardes!H296&lt;&gt;"",ControlTardes!H296,"")</f>
        <v/>
      </c>
      <c r="H296" s="158">
        <f>ControlTardes!I296</f>
        <v>0</v>
      </c>
      <c r="I296" s="140" t="s">
        <v>23</v>
      </c>
      <c r="J296" s="159">
        <f>ControlTardes!K296</f>
        <v>0</v>
      </c>
      <c r="K296" s="138" t="str">
        <f>ControlTardes!L296</f>
        <v>NO</v>
      </c>
      <c r="L296" s="147" t="str">
        <f>IF(Tabla1[[#This Row],[Tardes]]="SI",1,"")</f>
        <v/>
      </c>
      <c r="M296" s="67"/>
      <c r="N296" s="83"/>
      <c r="O296" s="97"/>
      <c r="P296" s="97"/>
      <c r="Q296" s="97"/>
      <c r="R296" s="97"/>
      <c r="S296" s="182"/>
      <c r="T296" s="182"/>
      <c r="U296" s="182"/>
      <c r="V296" s="182"/>
      <c r="W296" s="182"/>
      <c r="X296" s="182"/>
      <c r="Y296" s="182"/>
      <c r="Z296" s="42">
        <f t="shared" si="38"/>
        <v>0</v>
      </c>
      <c r="AA296" s="42">
        <f t="shared" si="33"/>
        <v>0</v>
      </c>
      <c r="AB296" s="42">
        <f t="shared" si="34"/>
        <v>0</v>
      </c>
    </row>
    <row r="297" spans="1:28" ht="15" customHeight="1" thickTop="1" thickBot="1" x14ac:dyDescent="0.3">
      <c r="A297" s="144">
        <f t="shared" si="39"/>
        <v>43748</v>
      </c>
      <c r="B297" s="145">
        <f t="shared" si="32"/>
        <v>5</v>
      </c>
      <c r="C297" s="146">
        <f>ROW()</f>
        <v>297</v>
      </c>
      <c r="D297" s="177">
        <f t="shared" si="35"/>
        <v>41</v>
      </c>
      <c r="E297" s="123">
        <f t="shared" si="36"/>
        <v>10</v>
      </c>
      <c r="F297" s="124">
        <f t="shared" si="37"/>
        <v>43748</v>
      </c>
      <c r="G297" s="154" t="str">
        <f>IF(ControlTardes!H297&lt;&gt;"",ControlTardes!H297,"")</f>
        <v/>
      </c>
      <c r="H297" s="158">
        <f>ControlTardes!I297</f>
        <v>0</v>
      </c>
      <c r="I297" s="140" t="s">
        <v>23</v>
      </c>
      <c r="J297" s="159">
        <f>ControlTardes!K297</f>
        <v>0</v>
      </c>
      <c r="K297" s="138" t="str">
        <f>ControlTardes!L297</f>
        <v>NO</v>
      </c>
      <c r="L297" s="147" t="str">
        <f>IF(Tabla1[[#This Row],[Tardes]]="SI",1,"")</f>
        <v/>
      </c>
      <c r="M297" s="67"/>
      <c r="N297" s="83"/>
      <c r="O297" s="97"/>
      <c r="P297" s="97"/>
      <c r="Q297" s="97"/>
      <c r="R297" s="97"/>
      <c r="S297" s="182"/>
      <c r="T297" s="182"/>
      <c r="U297" s="182"/>
      <c r="V297" s="182"/>
      <c r="W297" s="182"/>
      <c r="X297" s="182"/>
      <c r="Y297" s="182"/>
      <c r="Z297" s="42">
        <f t="shared" si="38"/>
        <v>0</v>
      </c>
      <c r="AA297" s="42">
        <f t="shared" si="33"/>
        <v>0</v>
      </c>
      <c r="AB297" s="42">
        <f t="shared" si="34"/>
        <v>0</v>
      </c>
    </row>
    <row r="298" spans="1:28" ht="15" customHeight="1" thickTop="1" x14ac:dyDescent="0.25">
      <c r="A298" s="144">
        <f t="shared" si="39"/>
        <v>43749</v>
      </c>
      <c r="B298" s="145">
        <f t="shared" si="32"/>
        <v>6</v>
      </c>
      <c r="C298" s="146">
        <f>ROW()</f>
        <v>298</v>
      </c>
      <c r="D298" s="177">
        <f t="shared" si="35"/>
        <v>41</v>
      </c>
      <c r="E298" s="125">
        <f t="shared" si="36"/>
        <v>11</v>
      </c>
      <c r="F298" s="126">
        <f t="shared" si="37"/>
        <v>43749</v>
      </c>
      <c r="G298" s="154" t="str">
        <f>IF(ControlTardes!H298&lt;&gt;"",ControlTardes!H298,"")</f>
        <v/>
      </c>
      <c r="H298" s="160">
        <f>ControlTardes!I298</f>
        <v>0</v>
      </c>
      <c r="I298" s="141" t="s">
        <v>23</v>
      </c>
      <c r="J298" s="161">
        <f>ControlTardes!K298</f>
        <v>0</v>
      </c>
      <c r="K298" s="138" t="str">
        <f>ControlTardes!L298</f>
        <v>NO</v>
      </c>
      <c r="L298" s="147" t="str">
        <f>IF(Tabla1[[#This Row],[Tardes]]="SI",1,"")</f>
        <v/>
      </c>
      <c r="M298" s="67"/>
      <c r="N298" s="83"/>
      <c r="O298" s="97"/>
      <c r="P298" s="97"/>
      <c r="Q298" s="97"/>
      <c r="R298" s="97"/>
      <c r="S298" s="182"/>
      <c r="T298" s="182"/>
      <c r="U298" s="182"/>
      <c r="V298" s="182"/>
      <c r="W298" s="182"/>
      <c r="X298" s="182"/>
      <c r="Y298" s="182"/>
      <c r="Z298" s="42">
        <f t="shared" si="38"/>
        <v>0</v>
      </c>
      <c r="AA298" s="42">
        <f t="shared" si="33"/>
        <v>0</v>
      </c>
      <c r="AB298" s="42">
        <f t="shared" si="34"/>
        <v>0</v>
      </c>
    </row>
    <row r="299" spans="1:28" ht="15" customHeight="1" x14ac:dyDescent="0.25">
      <c r="A299" s="144">
        <f t="shared" si="39"/>
        <v>43750</v>
      </c>
      <c r="B299" s="145">
        <f t="shared" si="32"/>
        <v>7</v>
      </c>
      <c r="C299" s="146">
        <f>ROW()</f>
        <v>299</v>
      </c>
      <c r="D299" s="177">
        <f t="shared" si="35"/>
        <v>41</v>
      </c>
      <c r="E299" s="119">
        <f t="shared" si="36"/>
        <v>12</v>
      </c>
      <c r="F299" s="120">
        <f t="shared" si="37"/>
        <v>43750</v>
      </c>
      <c r="G299" s="154" t="str">
        <f>IF(ControlTardes!H299&lt;&gt;"",ControlTardes!H299,"")</f>
        <v>FESTIVO</v>
      </c>
      <c r="H299" s="162">
        <f>ControlTardes!I299</f>
        <v>0</v>
      </c>
      <c r="I299" s="138" t="s">
        <v>23</v>
      </c>
      <c r="J299" s="155">
        <f>ControlTardes!K299</f>
        <v>0</v>
      </c>
      <c r="K299" s="138" t="str">
        <f>ControlTardes!L299</f>
        <v>NO</v>
      </c>
      <c r="L299" s="147" t="str">
        <f>IF(Tabla1[[#This Row],[Tardes]]="SI",1,"")</f>
        <v/>
      </c>
      <c r="M299" s="67"/>
      <c r="N299" s="83"/>
      <c r="O299" s="97"/>
      <c r="P299" s="97"/>
      <c r="Q299" s="97"/>
      <c r="R299" s="97"/>
      <c r="S299" s="182"/>
      <c r="T299" s="182"/>
      <c r="U299" s="182"/>
      <c r="V299" s="182"/>
      <c r="W299" s="182"/>
      <c r="X299" s="182"/>
      <c r="Y299" s="182"/>
      <c r="Z299" s="42">
        <f t="shared" si="38"/>
        <v>0</v>
      </c>
      <c r="AA299" s="42">
        <f t="shared" si="33"/>
        <v>0</v>
      </c>
      <c r="AB299" s="42">
        <f t="shared" si="34"/>
        <v>0</v>
      </c>
    </row>
    <row r="300" spans="1:28" ht="15" customHeight="1" x14ac:dyDescent="0.25">
      <c r="A300" s="144">
        <f t="shared" si="39"/>
        <v>43751</v>
      </c>
      <c r="B300" s="145">
        <f t="shared" si="32"/>
        <v>1</v>
      </c>
      <c r="C300" s="146">
        <f>ROW()</f>
        <v>300</v>
      </c>
      <c r="D300" s="177">
        <f t="shared" si="35"/>
        <v>41</v>
      </c>
      <c r="E300" s="119">
        <f t="shared" si="36"/>
        <v>13</v>
      </c>
      <c r="F300" s="120">
        <f t="shared" si="37"/>
        <v>43751</v>
      </c>
      <c r="G300" s="154" t="str">
        <f>IF(ControlTardes!H300&lt;&gt;"",ControlTardes!H300,"")</f>
        <v>FESTIVO</v>
      </c>
      <c r="H300" s="162">
        <f>ControlTardes!I300</f>
        <v>0</v>
      </c>
      <c r="I300" s="138" t="s">
        <v>23</v>
      </c>
      <c r="J300" s="155">
        <f>ControlTardes!K300</f>
        <v>0</v>
      </c>
      <c r="K300" s="138" t="str">
        <f>ControlTardes!L300</f>
        <v>NO</v>
      </c>
      <c r="L300" s="147" t="str">
        <f>IF(Tabla1[[#This Row],[Tardes]]="SI",1,"")</f>
        <v/>
      </c>
      <c r="M300" s="67"/>
      <c r="N300" s="83"/>
      <c r="O300" s="97"/>
      <c r="P300" s="97"/>
      <c r="Q300" s="97"/>
      <c r="R300" s="97"/>
      <c r="S300" s="182"/>
      <c r="T300" s="182"/>
      <c r="U300" s="182"/>
      <c r="V300" s="182"/>
      <c r="W300" s="182"/>
      <c r="X300" s="182"/>
      <c r="Y300" s="182"/>
      <c r="Z300" s="42">
        <f t="shared" si="38"/>
        <v>0</v>
      </c>
      <c r="AA300" s="42">
        <f t="shared" si="33"/>
        <v>0</v>
      </c>
      <c r="AB300" s="42">
        <f t="shared" si="34"/>
        <v>0</v>
      </c>
    </row>
    <row r="301" spans="1:28" ht="15" customHeight="1" thickBot="1" x14ac:dyDescent="0.3">
      <c r="A301" s="144">
        <f t="shared" si="39"/>
        <v>43752</v>
      </c>
      <c r="B301" s="145">
        <f t="shared" si="32"/>
        <v>2</v>
      </c>
      <c r="C301" s="146">
        <f>ROW()</f>
        <v>301</v>
      </c>
      <c r="D301" s="177">
        <f t="shared" si="35"/>
        <v>42</v>
      </c>
      <c r="E301" s="121">
        <f t="shared" si="36"/>
        <v>14</v>
      </c>
      <c r="F301" s="122">
        <f t="shared" si="37"/>
        <v>43752</v>
      </c>
      <c r="G301" s="165" t="str">
        <f>IF(ControlTardes!H301&lt;&gt;"",ControlTardes!H301,"")</f>
        <v/>
      </c>
      <c r="H301" s="156">
        <f>ControlTardes!I301</f>
        <v>0</v>
      </c>
      <c r="I301" s="139" t="s">
        <v>23</v>
      </c>
      <c r="J301" s="157">
        <f>ControlTardes!K301</f>
        <v>0</v>
      </c>
      <c r="K301" s="138" t="str">
        <f>ControlTardes!L301</f>
        <v>NO</v>
      </c>
      <c r="L301" s="147" t="str">
        <f>IF(Tabla1[[#This Row],[Tardes]]="SI",1,"")</f>
        <v/>
      </c>
      <c r="M301" s="67"/>
      <c r="N301" s="83"/>
      <c r="O301" s="97"/>
      <c r="P301" s="97"/>
      <c r="Q301" s="97"/>
      <c r="R301" s="97"/>
      <c r="S301" s="182"/>
      <c r="T301" s="182"/>
      <c r="U301" s="182"/>
      <c r="V301" s="182"/>
      <c r="W301" s="182"/>
      <c r="X301" s="182"/>
      <c r="Y301" s="182"/>
      <c r="Z301" s="42">
        <f t="shared" si="38"/>
        <v>0</v>
      </c>
      <c r="AA301" s="42">
        <f t="shared" si="33"/>
        <v>0</v>
      </c>
      <c r="AB301" s="42">
        <f t="shared" si="34"/>
        <v>0</v>
      </c>
    </row>
    <row r="302" spans="1:28" ht="15" customHeight="1" thickTop="1" thickBot="1" x14ac:dyDescent="0.3">
      <c r="A302" s="144">
        <f t="shared" si="39"/>
        <v>43753</v>
      </c>
      <c r="B302" s="145">
        <f t="shared" si="32"/>
        <v>3</v>
      </c>
      <c r="C302" s="146">
        <f>ROW()</f>
        <v>302</v>
      </c>
      <c r="D302" s="177">
        <f t="shared" si="35"/>
        <v>42</v>
      </c>
      <c r="E302" s="123">
        <f t="shared" si="36"/>
        <v>15</v>
      </c>
      <c r="F302" s="124">
        <f t="shared" si="37"/>
        <v>43753</v>
      </c>
      <c r="G302" s="163" t="str">
        <f>IF(ControlTardes!H302&lt;&gt;"",ControlTardes!H302,"")</f>
        <v/>
      </c>
      <c r="H302" s="158">
        <f>ControlTardes!I302</f>
        <v>0</v>
      </c>
      <c r="I302" s="140" t="s">
        <v>23</v>
      </c>
      <c r="J302" s="159">
        <f>ControlTardes!K302</f>
        <v>0</v>
      </c>
      <c r="K302" s="138" t="str">
        <f>ControlTardes!L302</f>
        <v>NO</v>
      </c>
      <c r="L302" s="147" t="str">
        <f>IF(Tabla1[[#This Row],[Tardes]]="SI",1,"")</f>
        <v/>
      </c>
      <c r="M302" s="67"/>
      <c r="N302" s="83"/>
      <c r="O302" s="97"/>
      <c r="P302" s="97"/>
      <c r="Q302" s="97"/>
      <c r="R302" s="97"/>
      <c r="S302" s="182">
        <f>COUNTIF(G302:G308,"")</f>
        <v>5</v>
      </c>
      <c r="T302" s="182">
        <f>S302*7</f>
        <v>35</v>
      </c>
      <c r="U302" s="182">
        <f>$U$11*S302</f>
        <v>42</v>
      </c>
      <c r="V302" s="182">
        <f>U302-INT(U302)</f>
        <v>0</v>
      </c>
      <c r="W302" s="182">
        <f>SUM(Z302:Z308)</f>
        <v>0</v>
      </c>
      <c r="X302" s="182">
        <f>W302-INT(W302)</f>
        <v>0</v>
      </c>
      <c r="Y302" s="182" t="str">
        <f>IF(W302&lt;U302,IF(W302&gt;T302,"SI","NO"),"NO")</f>
        <v>NO</v>
      </c>
      <c r="Z302" s="42">
        <f t="shared" si="38"/>
        <v>0</v>
      </c>
      <c r="AA302" s="42">
        <f t="shared" si="33"/>
        <v>0</v>
      </c>
      <c r="AB302" s="42">
        <f t="shared" si="34"/>
        <v>0</v>
      </c>
    </row>
    <row r="303" spans="1:28" ht="15" customHeight="1" thickTop="1" thickBot="1" x14ac:dyDescent="0.3">
      <c r="A303" s="144">
        <f t="shared" si="39"/>
        <v>43754</v>
      </c>
      <c r="B303" s="145">
        <f t="shared" si="32"/>
        <v>4</v>
      </c>
      <c r="C303" s="146">
        <f>ROW()</f>
        <v>303</v>
      </c>
      <c r="D303" s="177">
        <f t="shared" si="35"/>
        <v>42</v>
      </c>
      <c r="E303" s="123">
        <f t="shared" si="36"/>
        <v>16</v>
      </c>
      <c r="F303" s="124">
        <f t="shared" si="37"/>
        <v>43754</v>
      </c>
      <c r="G303" s="163" t="str">
        <f>IF(ControlTardes!H303&lt;&gt;"",ControlTardes!H303,"")</f>
        <v/>
      </c>
      <c r="H303" s="158">
        <f>ControlTardes!I303</f>
        <v>0</v>
      </c>
      <c r="I303" s="140" t="s">
        <v>23</v>
      </c>
      <c r="J303" s="159">
        <f>ControlTardes!K303</f>
        <v>0</v>
      </c>
      <c r="K303" s="138" t="str">
        <f>ControlTardes!L303</f>
        <v>NO</v>
      </c>
      <c r="L303" s="147" t="str">
        <f>IF(Tabla1[[#This Row],[Tardes]]="SI",1,"")</f>
        <v/>
      </c>
      <c r="M303" s="67"/>
      <c r="N303" s="83"/>
      <c r="O303" s="97"/>
      <c r="P303" s="97"/>
      <c r="Q303" s="97"/>
      <c r="R303" s="97"/>
      <c r="S303" s="182"/>
      <c r="T303" s="182"/>
      <c r="U303" s="182"/>
      <c r="V303" s="182"/>
      <c r="W303" s="182"/>
      <c r="X303" s="182"/>
      <c r="Y303" s="182"/>
      <c r="Z303" s="42">
        <f t="shared" si="38"/>
        <v>0</v>
      </c>
      <c r="AA303" s="42">
        <f t="shared" si="33"/>
        <v>0</v>
      </c>
      <c r="AB303" s="42">
        <f t="shared" si="34"/>
        <v>0</v>
      </c>
    </row>
    <row r="304" spans="1:28" ht="15" customHeight="1" thickTop="1" thickBot="1" x14ac:dyDescent="0.3">
      <c r="A304" s="144">
        <f t="shared" si="39"/>
        <v>43755</v>
      </c>
      <c r="B304" s="145">
        <f t="shared" si="32"/>
        <v>5</v>
      </c>
      <c r="C304" s="146">
        <f>ROW()</f>
        <v>304</v>
      </c>
      <c r="D304" s="177">
        <f t="shared" si="35"/>
        <v>42</v>
      </c>
      <c r="E304" s="123">
        <f t="shared" si="36"/>
        <v>17</v>
      </c>
      <c r="F304" s="124">
        <f t="shared" si="37"/>
        <v>43755</v>
      </c>
      <c r="G304" s="163" t="str">
        <f>IF(ControlTardes!H304&lt;&gt;"",ControlTardes!H304,"")</f>
        <v/>
      </c>
      <c r="H304" s="158">
        <f>ControlTardes!I304</f>
        <v>0</v>
      </c>
      <c r="I304" s="140" t="s">
        <v>23</v>
      </c>
      <c r="J304" s="159">
        <f>ControlTardes!K304</f>
        <v>0</v>
      </c>
      <c r="K304" s="138" t="str">
        <f>ControlTardes!L304</f>
        <v>NO</v>
      </c>
      <c r="L304" s="147" t="str">
        <f>IF(Tabla1[[#This Row],[Tardes]]="SI",1,"")</f>
        <v/>
      </c>
      <c r="M304" s="67"/>
      <c r="N304" s="83"/>
      <c r="O304" s="97"/>
      <c r="P304" s="97"/>
      <c r="Q304" s="97"/>
      <c r="R304" s="97"/>
      <c r="S304" s="182"/>
      <c r="T304" s="182"/>
      <c r="U304" s="182"/>
      <c r="V304" s="182"/>
      <c r="W304" s="182"/>
      <c r="X304" s="182"/>
      <c r="Y304" s="182"/>
      <c r="Z304" s="42">
        <f t="shared" si="38"/>
        <v>0</v>
      </c>
      <c r="AA304" s="42">
        <f t="shared" si="33"/>
        <v>0</v>
      </c>
      <c r="AB304" s="42">
        <f t="shared" si="34"/>
        <v>0</v>
      </c>
    </row>
    <row r="305" spans="1:28" ht="15" customHeight="1" thickTop="1" x14ac:dyDescent="0.25">
      <c r="A305" s="144">
        <f t="shared" si="39"/>
        <v>43756</v>
      </c>
      <c r="B305" s="145">
        <f t="shared" si="32"/>
        <v>6</v>
      </c>
      <c r="C305" s="146">
        <f>ROW()</f>
        <v>305</v>
      </c>
      <c r="D305" s="177">
        <f t="shared" si="35"/>
        <v>42</v>
      </c>
      <c r="E305" s="125">
        <f t="shared" si="36"/>
        <v>18</v>
      </c>
      <c r="F305" s="126">
        <f t="shared" si="37"/>
        <v>43756</v>
      </c>
      <c r="G305" s="164" t="str">
        <f>IF(ControlTardes!H305&lt;&gt;"",ControlTardes!H305,"")</f>
        <v/>
      </c>
      <c r="H305" s="160">
        <f>ControlTardes!I305</f>
        <v>0</v>
      </c>
      <c r="I305" s="141" t="s">
        <v>23</v>
      </c>
      <c r="J305" s="161">
        <f>ControlTardes!K305</f>
        <v>0</v>
      </c>
      <c r="K305" s="138" t="str">
        <f>ControlTardes!L305</f>
        <v>NO</v>
      </c>
      <c r="L305" s="147" t="str">
        <f>IF(Tabla1[[#This Row],[Tardes]]="SI",1,"")</f>
        <v/>
      </c>
      <c r="M305" s="67"/>
      <c r="N305" s="83"/>
      <c r="O305" s="97"/>
      <c r="P305" s="97"/>
      <c r="Q305" s="97"/>
      <c r="R305" s="97"/>
      <c r="S305" s="182"/>
      <c r="T305" s="182"/>
      <c r="U305" s="182"/>
      <c r="V305" s="182"/>
      <c r="W305" s="182"/>
      <c r="X305" s="182"/>
      <c r="Y305" s="182"/>
      <c r="Z305" s="42">
        <f t="shared" si="38"/>
        <v>0</v>
      </c>
      <c r="AA305" s="42">
        <f t="shared" si="33"/>
        <v>0</v>
      </c>
      <c r="AB305" s="42">
        <f t="shared" si="34"/>
        <v>0</v>
      </c>
    </row>
    <row r="306" spans="1:28" ht="15" customHeight="1" x14ac:dyDescent="0.25">
      <c r="A306" s="144">
        <f t="shared" si="39"/>
        <v>43757</v>
      </c>
      <c r="B306" s="145">
        <f t="shared" si="32"/>
        <v>7</v>
      </c>
      <c r="C306" s="146">
        <f>ROW()</f>
        <v>306</v>
      </c>
      <c r="D306" s="177">
        <f t="shared" si="35"/>
        <v>42</v>
      </c>
      <c r="E306" s="119">
        <f t="shared" si="36"/>
        <v>19</v>
      </c>
      <c r="F306" s="120">
        <f t="shared" si="37"/>
        <v>43757</v>
      </c>
      <c r="G306" s="154" t="str">
        <f>IF(ControlTardes!H306&lt;&gt;"",ControlTardes!H306,"")</f>
        <v>FESTIVO</v>
      </c>
      <c r="H306" s="162">
        <f>ControlTardes!I306</f>
        <v>0</v>
      </c>
      <c r="I306" s="138" t="s">
        <v>23</v>
      </c>
      <c r="J306" s="155">
        <f>ControlTardes!K306</f>
        <v>0</v>
      </c>
      <c r="K306" s="138" t="str">
        <f>ControlTardes!L306</f>
        <v>NO</v>
      </c>
      <c r="L306" s="147" t="str">
        <f>IF(Tabla1[[#This Row],[Tardes]]="SI",1,"")</f>
        <v/>
      </c>
      <c r="M306" s="67"/>
      <c r="N306" s="83"/>
      <c r="O306" s="97"/>
      <c r="P306" s="97"/>
      <c r="Q306" s="97"/>
      <c r="R306" s="97"/>
      <c r="S306" s="182"/>
      <c r="T306" s="182"/>
      <c r="U306" s="182"/>
      <c r="V306" s="182"/>
      <c r="W306" s="182"/>
      <c r="X306" s="182"/>
      <c r="Y306" s="182"/>
      <c r="Z306" s="42">
        <f t="shared" si="38"/>
        <v>0</v>
      </c>
      <c r="AA306" s="42">
        <f t="shared" si="33"/>
        <v>0</v>
      </c>
      <c r="AB306" s="42">
        <f t="shared" si="34"/>
        <v>0</v>
      </c>
    </row>
    <row r="307" spans="1:28" ht="15" customHeight="1" x14ac:dyDescent="0.25">
      <c r="A307" s="144">
        <f t="shared" si="39"/>
        <v>43758</v>
      </c>
      <c r="B307" s="145">
        <f t="shared" si="32"/>
        <v>1</v>
      </c>
      <c r="C307" s="146">
        <f>ROW()</f>
        <v>307</v>
      </c>
      <c r="D307" s="177">
        <f t="shared" si="35"/>
        <v>42</v>
      </c>
      <c r="E307" s="119">
        <f t="shared" si="36"/>
        <v>20</v>
      </c>
      <c r="F307" s="120">
        <f t="shared" si="37"/>
        <v>43758</v>
      </c>
      <c r="G307" s="154" t="str">
        <f>IF(ControlTardes!H307&lt;&gt;"",ControlTardes!H307,"")</f>
        <v>FESTIVO</v>
      </c>
      <c r="H307" s="162">
        <f>ControlTardes!I307</f>
        <v>0</v>
      </c>
      <c r="I307" s="138" t="s">
        <v>23</v>
      </c>
      <c r="J307" s="155">
        <f>ControlTardes!K307</f>
        <v>0</v>
      </c>
      <c r="K307" s="138" t="str">
        <f>ControlTardes!L307</f>
        <v>NO</v>
      </c>
      <c r="L307" s="147" t="str">
        <f>IF(Tabla1[[#This Row],[Tardes]]="SI",1,"")</f>
        <v/>
      </c>
      <c r="M307" s="67"/>
      <c r="N307" s="83"/>
      <c r="O307" s="97"/>
      <c r="P307" s="97"/>
      <c r="Q307" s="97"/>
      <c r="R307" s="97"/>
      <c r="S307" s="182"/>
      <c r="T307" s="182"/>
      <c r="U307" s="182"/>
      <c r="V307" s="182"/>
      <c r="W307" s="182"/>
      <c r="X307" s="182"/>
      <c r="Y307" s="182"/>
      <c r="Z307" s="42">
        <f t="shared" si="38"/>
        <v>0</v>
      </c>
      <c r="AA307" s="42">
        <f t="shared" si="33"/>
        <v>0</v>
      </c>
      <c r="AB307" s="42">
        <f t="shared" si="34"/>
        <v>0</v>
      </c>
    </row>
    <row r="308" spans="1:28" ht="15" customHeight="1" thickBot="1" x14ac:dyDescent="0.3">
      <c r="A308" s="144">
        <f t="shared" si="39"/>
        <v>43759</v>
      </c>
      <c r="B308" s="145">
        <f t="shared" si="32"/>
        <v>2</v>
      </c>
      <c r="C308" s="146">
        <f>ROW()</f>
        <v>308</v>
      </c>
      <c r="D308" s="177">
        <f t="shared" si="35"/>
        <v>43</v>
      </c>
      <c r="E308" s="121">
        <f t="shared" si="36"/>
        <v>21</v>
      </c>
      <c r="F308" s="122">
        <f t="shared" si="37"/>
        <v>43759</v>
      </c>
      <c r="G308" s="165" t="str">
        <f>IF(ControlTardes!H308&lt;&gt;"",ControlTardes!H308,"")</f>
        <v/>
      </c>
      <c r="H308" s="156">
        <f>ControlTardes!I308</f>
        <v>0</v>
      </c>
      <c r="I308" s="139" t="s">
        <v>23</v>
      </c>
      <c r="J308" s="157">
        <f>ControlTardes!K308</f>
        <v>0</v>
      </c>
      <c r="K308" s="138" t="str">
        <f>ControlTardes!L308</f>
        <v>NO</v>
      </c>
      <c r="L308" s="147" t="str">
        <f>IF(Tabla1[[#This Row],[Tardes]]="SI",1,"")</f>
        <v/>
      </c>
      <c r="M308" s="67"/>
      <c r="N308" s="83"/>
      <c r="O308" s="97"/>
      <c r="P308" s="97"/>
      <c r="Q308" s="97"/>
      <c r="R308" s="97"/>
      <c r="S308" s="182"/>
      <c r="T308" s="182"/>
      <c r="U308" s="182"/>
      <c r="V308" s="182"/>
      <c r="W308" s="182"/>
      <c r="X308" s="182"/>
      <c r="Y308" s="182"/>
      <c r="Z308" s="42">
        <f t="shared" si="38"/>
        <v>0</v>
      </c>
      <c r="AA308" s="42">
        <f t="shared" si="33"/>
        <v>0</v>
      </c>
      <c r="AB308" s="42">
        <f t="shared" si="34"/>
        <v>0</v>
      </c>
    </row>
    <row r="309" spans="1:28" ht="15" customHeight="1" thickTop="1" thickBot="1" x14ac:dyDescent="0.3">
      <c r="A309" s="144">
        <f t="shared" si="39"/>
        <v>43760</v>
      </c>
      <c r="B309" s="145">
        <f t="shared" si="32"/>
        <v>3</v>
      </c>
      <c r="C309" s="146">
        <f>ROW()</f>
        <v>309</v>
      </c>
      <c r="D309" s="177">
        <f t="shared" si="35"/>
        <v>43</v>
      </c>
      <c r="E309" s="123">
        <f t="shared" si="36"/>
        <v>22</v>
      </c>
      <c r="F309" s="124">
        <f t="shared" si="37"/>
        <v>43760</v>
      </c>
      <c r="G309" s="163" t="str">
        <f>IF(ControlTardes!H309&lt;&gt;"",ControlTardes!H309,"")</f>
        <v/>
      </c>
      <c r="H309" s="158">
        <f>ControlTardes!I309</f>
        <v>0</v>
      </c>
      <c r="I309" s="140" t="s">
        <v>23</v>
      </c>
      <c r="J309" s="159">
        <f>ControlTardes!K309</f>
        <v>0</v>
      </c>
      <c r="K309" s="138" t="str">
        <f>ControlTardes!L309</f>
        <v>NO</v>
      </c>
      <c r="L309" s="147" t="str">
        <f>IF(Tabla1[[#This Row],[Tardes]]="SI",1,"")</f>
        <v/>
      </c>
      <c r="M309" s="67"/>
      <c r="N309" s="83"/>
      <c r="O309" s="97"/>
      <c r="P309" s="97"/>
      <c r="Q309" s="97"/>
      <c r="R309" s="97"/>
      <c r="S309" s="182">
        <f>COUNTIF(G309:G315,"")</f>
        <v>5</v>
      </c>
      <c r="T309" s="182">
        <f>S309*7</f>
        <v>35</v>
      </c>
      <c r="U309" s="182">
        <f>$U$11*S309</f>
        <v>42</v>
      </c>
      <c r="V309" s="182">
        <f>U309-INT(U309)</f>
        <v>0</v>
      </c>
      <c r="W309" s="182">
        <f>SUM(Z309:Z315)</f>
        <v>0</v>
      </c>
      <c r="X309" s="182">
        <f>W309-INT(W309)</f>
        <v>0</v>
      </c>
      <c r="Y309" s="182" t="str">
        <f>IF(W309&lt;U309,IF(W309&gt;T309,"SI","NO"),"NO")</f>
        <v>NO</v>
      </c>
      <c r="Z309" s="42">
        <f t="shared" si="38"/>
        <v>0</v>
      </c>
      <c r="AA309" s="42">
        <f t="shared" si="33"/>
        <v>0</v>
      </c>
      <c r="AB309" s="42">
        <f t="shared" si="34"/>
        <v>0</v>
      </c>
    </row>
    <row r="310" spans="1:28" ht="15" customHeight="1" thickTop="1" thickBot="1" x14ac:dyDescent="0.3">
      <c r="A310" s="144">
        <f t="shared" si="39"/>
        <v>43761</v>
      </c>
      <c r="B310" s="145">
        <f t="shared" si="32"/>
        <v>4</v>
      </c>
      <c r="C310" s="146">
        <f>ROW()</f>
        <v>310</v>
      </c>
      <c r="D310" s="177">
        <f t="shared" si="35"/>
        <v>43</v>
      </c>
      <c r="E310" s="123">
        <f t="shared" si="36"/>
        <v>23</v>
      </c>
      <c r="F310" s="124">
        <f t="shared" si="37"/>
        <v>43761</v>
      </c>
      <c r="G310" s="163" t="str">
        <f>IF(ControlTardes!H310&lt;&gt;"",ControlTardes!H310,"")</f>
        <v/>
      </c>
      <c r="H310" s="158">
        <f>ControlTardes!I310</f>
        <v>0</v>
      </c>
      <c r="I310" s="140" t="s">
        <v>23</v>
      </c>
      <c r="J310" s="159">
        <f>ControlTardes!K310</f>
        <v>0</v>
      </c>
      <c r="K310" s="138" t="str">
        <f>ControlTardes!L310</f>
        <v>NO</v>
      </c>
      <c r="L310" s="147" t="str">
        <f>IF(Tabla1[[#This Row],[Tardes]]="SI",1,"")</f>
        <v/>
      </c>
      <c r="M310" s="67"/>
      <c r="N310" s="83"/>
      <c r="O310" s="97"/>
      <c r="P310" s="97"/>
      <c r="Q310" s="97"/>
      <c r="R310" s="97"/>
      <c r="S310" s="182"/>
      <c r="T310" s="182"/>
      <c r="U310" s="182"/>
      <c r="V310" s="182"/>
      <c r="W310" s="182"/>
      <c r="X310" s="182"/>
      <c r="Y310" s="182"/>
      <c r="Z310" s="42">
        <f t="shared" si="38"/>
        <v>0</v>
      </c>
      <c r="AA310" s="42">
        <f t="shared" si="33"/>
        <v>0</v>
      </c>
      <c r="AB310" s="42">
        <f t="shared" si="34"/>
        <v>0</v>
      </c>
    </row>
    <row r="311" spans="1:28" ht="15" customHeight="1" thickTop="1" thickBot="1" x14ac:dyDescent="0.3">
      <c r="A311" s="144">
        <f t="shared" si="39"/>
        <v>43762</v>
      </c>
      <c r="B311" s="145">
        <f t="shared" si="32"/>
        <v>5</v>
      </c>
      <c r="C311" s="146">
        <f>ROW()</f>
        <v>311</v>
      </c>
      <c r="D311" s="177">
        <f t="shared" si="35"/>
        <v>43</v>
      </c>
      <c r="E311" s="123">
        <f t="shared" si="36"/>
        <v>24</v>
      </c>
      <c r="F311" s="124">
        <f t="shared" si="37"/>
        <v>43762</v>
      </c>
      <c r="G311" s="163" t="str">
        <f>IF(ControlTardes!H311&lt;&gt;"",ControlTardes!H311,"")</f>
        <v/>
      </c>
      <c r="H311" s="158">
        <f>ControlTardes!I311</f>
        <v>0</v>
      </c>
      <c r="I311" s="140" t="s">
        <v>23</v>
      </c>
      <c r="J311" s="159">
        <f>ControlTardes!K311</f>
        <v>0</v>
      </c>
      <c r="K311" s="138" t="str">
        <f>ControlTardes!L311</f>
        <v>NO</v>
      </c>
      <c r="L311" s="147" t="str">
        <f>IF(Tabla1[[#This Row],[Tardes]]="SI",1,"")</f>
        <v/>
      </c>
      <c r="M311" s="67"/>
      <c r="N311" s="83"/>
      <c r="O311" s="97"/>
      <c r="P311" s="97"/>
      <c r="Q311" s="97"/>
      <c r="R311" s="97"/>
      <c r="S311" s="182"/>
      <c r="T311" s="182"/>
      <c r="U311" s="182"/>
      <c r="V311" s="182"/>
      <c r="W311" s="182"/>
      <c r="X311" s="182"/>
      <c r="Y311" s="182"/>
      <c r="Z311" s="42">
        <f t="shared" si="38"/>
        <v>0</v>
      </c>
      <c r="AA311" s="42">
        <f t="shared" si="33"/>
        <v>0</v>
      </c>
      <c r="AB311" s="42">
        <f t="shared" si="34"/>
        <v>0</v>
      </c>
    </row>
    <row r="312" spans="1:28" ht="15" customHeight="1" thickTop="1" x14ac:dyDescent="0.25">
      <c r="A312" s="144">
        <f t="shared" si="39"/>
        <v>43763</v>
      </c>
      <c r="B312" s="145">
        <f t="shared" si="32"/>
        <v>6</v>
      </c>
      <c r="C312" s="146">
        <f>ROW()</f>
        <v>312</v>
      </c>
      <c r="D312" s="177">
        <f t="shared" si="35"/>
        <v>43</v>
      </c>
      <c r="E312" s="125">
        <f t="shared" si="36"/>
        <v>25</v>
      </c>
      <c r="F312" s="126">
        <f t="shared" si="37"/>
        <v>43763</v>
      </c>
      <c r="G312" s="164" t="str">
        <f>IF(ControlTardes!H312&lt;&gt;"",ControlTardes!H312,"")</f>
        <v/>
      </c>
      <c r="H312" s="160">
        <f>ControlTardes!I312</f>
        <v>0</v>
      </c>
      <c r="I312" s="141" t="s">
        <v>23</v>
      </c>
      <c r="J312" s="161">
        <f>ControlTardes!K312</f>
        <v>0</v>
      </c>
      <c r="K312" s="138" t="str">
        <f>ControlTardes!L312</f>
        <v>NO</v>
      </c>
      <c r="L312" s="147" t="str">
        <f>IF(Tabla1[[#This Row],[Tardes]]="SI",1,"")</f>
        <v/>
      </c>
      <c r="M312" s="67"/>
      <c r="N312" s="83"/>
      <c r="O312" s="97"/>
      <c r="P312" s="97"/>
      <c r="Q312" s="97"/>
      <c r="R312" s="97"/>
      <c r="S312" s="182"/>
      <c r="T312" s="182"/>
      <c r="U312" s="182"/>
      <c r="V312" s="182"/>
      <c r="W312" s="182"/>
      <c r="X312" s="182"/>
      <c r="Y312" s="182"/>
      <c r="Z312" s="42">
        <f t="shared" si="38"/>
        <v>0</v>
      </c>
      <c r="AA312" s="42">
        <f t="shared" si="33"/>
        <v>0</v>
      </c>
      <c r="AB312" s="42">
        <f t="shared" si="34"/>
        <v>0</v>
      </c>
    </row>
    <row r="313" spans="1:28" ht="15" customHeight="1" x14ac:dyDescent="0.25">
      <c r="A313" s="144">
        <f t="shared" si="39"/>
        <v>43764</v>
      </c>
      <c r="B313" s="145">
        <f t="shared" si="32"/>
        <v>7</v>
      </c>
      <c r="C313" s="146">
        <f>ROW()</f>
        <v>313</v>
      </c>
      <c r="D313" s="177">
        <f t="shared" si="35"/>
        <v>43</v>
      </c>
      <c r="E313" s="119">
        <f t="shared" si="36"/>
        <v>26</v>
      </c>
      <c r="F313" s="120">
        <f t="shared" si="37"/>
        <v>43764</v>
      </c>
      <c r="G313" s="154" t="str">
        <f>IF(ControlTardes!H313&lt;&gt;"",ControlTardes!H313,"")</f>
        <v>FESTIVO</v>
      </c>
      <c r="H313" s="162">
        <f>ControlTardes!I313</f>
        <v>0</v>
      </c>
      <c r="I313" s="138" t="s">
        <v>23</v>
      </c>
      <c r="J313" s="155">
        <f>ControlTardes!K313</f>
        <v>0</v>
      </c>
      <c r="K313" s="138" t="str">
        <f>ControlTardes!L313</f>
        <v>NO</v>
      </c>
      <c r="L313" s="147" t="str">
        <f>IF(Tabla1[[#This Row],[Tardes]]="SI",1,"")</f>
        <v/>
      </c>
      <c r="M313" s="67"/>
      <c r="N313" s="83"/>
      <c r="O313" s="97"/>
      <c r="P313" s="97"/>
      <c r="Q313" s="97"/>
      <c r="R313" s="97"/>
      <c r="S313" s="182"/>
      <c r="T313" s="182"/>
      <c r="U313" s="182"/>
      <c r="V313" s="182"/>
      <c r="W313" s="182"/>
      <c r="X313" s="182"/>
      <c r="Y313" s="182"/>
      <c r="Z313" s="42">
        <f t="shared" si="38"/>
        <v>0</v>
      </c>
      <c r="AA313" s="42">
        <f t="shared" si="33"/>
        <v>0</v>
      </c>
      <c r="AB313" s="42">
        <f t="shared" si="34"/>
        <v>0</v>
      </c>
    </row>
    <row r="314" spans="1:28" ht="15" customHeight="1" x14ac:dyDescent="0.25">
      <c r="A314" s="144">
        <f t="shared" si="39"/>
        <v>43765</v>
      </c>
      <c r="B314" s="145">
        <f t="shared" si="32"/>
        <v>1</v>
      </c>
      <c r="C314" s="146">
        <f>ROW()</f>
        <v>314</v>
      </c>
      <c r="D314" s="177">
        <f t="shared" si="35"/>
        <v>43</v>
      </c>
      <c r="E314" s="119">
        <f t="shared" si="36"/>
        <v>27</v>
      </c>
      <c r="F314" s="120">
        <f t="shared" si="37"/>
        <v>43765</v>
      </c>
      <c r="G314" s="154" t="str">
        <f>IF(ControlTardes!H314&lt;&gt;"",ControlTardes!H314,"")</f>
        <v>FESTIVO</v>
      </c>
      <c r="H314" s="162">
        <f>ControlTardes!I314</f>
        <v>0</v>
      </c>
      <c r="I314" s="138" t="s">
        <v>23</v>
      </c>
      <c r="J314" s="155">
        <f>ControlTardes!K314</f>
        <v>0</v>
      </c>
      <c r="K314" s="138" t="str">
        <f>ControlTardes!L314</f>
        <v>NO</v>
      </c>
      <c r="L314" s="147" t="str">
        <f>IF(Tabla1[[#This Row],[Tardes]]="SI",1,"")</f>
        <v/>
      </c>
      <c r="M314" s="67"/>
      <c r="N314" s="83"/>
      <c r="O314" s="97"/>
      <c r="P314" s="97"/>
      <c r="Q314" s="97"/>
      <c r="R314" s="97"/>
      <c r="S314" s="182"/>
      <c r="T314" s="182"/>
      <c r="U314" s="182"/>
      <c r="V314" s="182"/>
      <c r="W314" s="182"/>
      <c r="X314" s="182"/>
      <c r="Y314" s="182"/>
      <c r="Z314" s="42">
        <f t="shared" si="38"/>
        <v>0</v>
      </c>
      <c r="AA314" s="42">
        <f t="shared" si="33"/>
        <v>0</v>
      </c>
      <c r="AB314" s="42">
        <f t="shared" si="34"/>
        <v>0</v>
      </c>
    </row>
    <row r="315" spans="1:28" ht="15" customHeight="1" thickBot="1" x14ac:dyDescent="0.3">
      <c r="A315" s="144">
        <f t="shared" si="39"/>
        <v>43766</v>
      </c>
      <c r="B315" s="145">
        <f t="shared" si="32"/>
        <v>2</v>
      </c>
      <c r="C315" s="146">
        <f>ROW()</f>
        <v>315</v>
      </c>
      <c r="D315" s="177">
        <f t="shared" si="35"/>
        <v>44</v>
      </c>
      <c r="E315" s="121">
        <f t="shared" si="36"/>
        <v>28</v>
      </c>
      <c r="F315" s="122">
        <f t="shared" si="37"/>
        <v>43766</v>
      </c>
      <c r="G315" s="165" t="str">
        <f>IF(ControlTardes!H315&lt;&gt;"",ControlTardes!H315,"")</f>
        <v/>
      </c>
      <c r="H315" s="156">
        <f>ControlTardes!I315</f>
        <v>0</v>
      </c>
      <c r="I315" s="139" t="s">
        <v>23</v>
      </c>
      <c r="J315" s="157">
        <f>ControlTardes!K315</f>
        <v>0</v>
      </c>
      <c r="K315" s="138" t="str">
        <f>ControlTardes!L315</f>
        <v>NO</v>
      </c>
      <c r="L315" s="147" t="str">
        <f>IF(Tabla1[[#This Row],[Tardes]]="SI",1,"")</f>
        <v/>
      </c>
      <c r="M315" s="67"/>
      <c r="N315" s="83"/>
      <c r="O315" s="97"/>
      <c r="P315" s="97"/>
      <c r="Q315" s="97"/>
      <c r="R315" s="97"/>
      <c r="S315" s="182"/>
      <c r="T315" s="182"/>
      <c r="U315" s="182"/>
      <c r="V315" s="182"/>
      <c r="W315" s="182"/>
      <c r="X315" s="182"/>
      <c r="Y315" s="182"/>
      <c r="Z315" s="42">
        <f t="shared" si="38"/>
        <v>0</v>
      </c>
      <c r="AA315" s="42">
        <f t="shared" si="33"/>
        <v>0</v>
      </c>
      <c r="AB315" s="42">
        <f t="shared" si="34"/>
        <v>0</v>
      </c>
    </row>
    <row r="316" spans="1:28" ht="15" customHeight="1" thickTop="1" thickBot="1" x14ac:dyDescent="0.3">
      <c r="A316" s="144">
        <f t="shared" si="39"/>
        <v>43767</v>
      </c>
      <c r="B316" s="145">
        <f t="shared" si="32"/>
        <v>3</v>
      </c>
      <c r="C316" s="146">
        <f>ROW()</f>
        <v>316</v>
      </c>
      <c r="D316" s="177">
        <f t="shared" si="35"/>
        <v>44</v>
      </c>
      <c r="E316" s="123">
        <f t="shared" si="36"/>
        <v>29</v>
      </c>
      <c r="F316" s="124">
        <f t="shared" si="37"/>
        <v>43767</v>
      </c>
      <c r="G316" s="163" t="str">
        <f>IF(ControlTardes!H316&lt;&gt;"",ControlTardes!H316,"")</f>
        <v/>
      </c>
      <c r="H316" s="158">
        <f>ControlTardes!I316</f>
        <v>0</v>
      </c>
      <c r="I316" s="140" t="s">
        <v>23</v>
      </c>
      <c r="J316" s="159">
        <f>ControlTardes!K316</f>
        <v>0</v>
      </c>
      <c r="K316" s="138" t="str">
        <f>ControlTardes!L316</f>
        <v>NO</v>
      </c>
      <c r="L316" s="147" t="str">
        <f>IF(Tabla1[[#This Row],[Tardes]]="SI",1,"")</f>
        <v/>
      </c>
      <c r="M316" s="67"/>
      <c r="N316" s="83"/>
      <c r="O316" s="97"/>
      <c r="P316" s="97"/>
      <c r="Q316" s="97"/>
      <c r="R316" s="97"/>
      <c r="S316" s="182">
        <f>COUNTIF(G316:G322,"")</f>
        <v>4</v>
      </c>
      <c r="T316" s="182">
        <f>S316*7</f>
        <v>28</v>
      </c>
      <c r="U316" s="182">
        <f>$U$11*S316</f>
        <v>33.6</v>
      </c>
      <c r="V316" s="182">
        <f>U316-INT(U316)</f>
        <v>0.60000000000000142</v>
      </c>
      <c r="W316" s="182">
        <f>SUM(Z316:Z322)</f>
        <v>0</v>
      </c>
      <c r="X316" s="182">
        <f>W316-INT(W316)</f>
        <v>0</v>
      </c>
      <c r="Y316" s="182" t="str">
        <f>IF(W316&lt;U316,IF(W316&gt;T316,"SI","NO"),"NO")</f>
        <v>NO</v>
      </c>
      <c r="Z316" s="42">
        <f t="shared" si="38"/>
        <v>0</v>
      </c>
      <c r="AA316" s="42">
        <f t="shared" si="33"/>
        <v>0</v>
      </c>
      <c r="AB316" s="42">
        <f t="shared" si="34"/>
        <v>0</v>
      </c>
    </row>
    <row r="317" spans="1:28" ht="15" customHeight="1" thickTop="1" thickBot="1" x14ac:dyDescent="0.3">
      <c r="A317" s="144">
        <f t="shared" si="39"/>
        <v>43768</v>
      </c>
      <c r="B317" s="145">
        <f t="shared" si="32"/>
        <v>4</v>
      </c>
      <c r="C317" s="146">
        <f>ROW()</f>
        <v>317</v>
      </c>
      <c r="D317" s="177">
        <f t="shared" si="35"/>
        <v>44</v>
      </c>
      <c r="E317" s="123">
        <f t="shared" si="36"/>
        <v>30</v>
      </c>
      <c r="F317" s="124">
        <f t="shared" si="37"/>
        <v>43768</v>
      </c>
      <c r="G317" s="163" t="str">
        <f>IF(ControlTardes!H317&lt;&gt;"",ControlTardes!H317,"")</f>
        <v/>
      </c>
      <c r="H317" s="158">
        <f>ControlTardes!I317</f>
        <v>0</v>
      </c>
      <c r="I317" s="140" t="s">
        <v>23</v>
      </c>
      <c r="J317" s="159">
        <f>ControlTardes!K317</f>
        <v>0</v>
      </c>
      <c r="K317" s="138" t="str">
        <f>ControlTardes!L317</f>
        <v>NO</v>
      </c>
      <c r="L317" s="147" t="str">
        <f>IF(Tabla1[[#This Row],[Tardes]]="SI",1,"")</f>
        <v/>
      </c>
      <c r="M317" s="67"/>
      <c r="N317" s="83"/>
      <c r="O317" s="97"/>
      <c r="P317" s="97"/>
      <c r="Q317" s="97"/>
      <c r="R317" s="97"/>
      <c r="S317" s="182"/>
      <c r="T317" s="182"/>
      <c r="U317" s="182"/>
      <c r="V317" s="182"/>
      <c r="W317" s="182"/>
      <c r="X317" s="182"/>
      <c r="Y317" s="182"/>
      <c r="Z317" s="42">
        <f t="shared" si="38"/>
        <v>0</v>
      </c>
      <c r="AA317" s="42">
        <f t="shared" si="33"/>
        <v>0</v>
      </c>
      <c r="AB317" s="42">
        <f t="shared" si="34"/>
        <v>0</v>
      </c>
    </row>
    <row r="318" spans="1:28" ht="15" customHeight="1" thickTop="1" x14ac:dyDescent="0.25">
      <c r="A318" s="144">
        <f t="shared" si="39"/>
        <v>43769</v>
      </c>
      <c r="B318" s="145">
        <f t="shared" si="32"/>
        <v>5</v>
      </c>
      <c r="C318" s="146">
        <f>ROW()</f>
        <v>318</v>
      </c>
      <c r="D318" s="177">
        <f t="shared" si="35"/>
        <v>44</v>
      </c>
      <c r="E318" s="125">
        <f t="shared" si="36"/>
        <v>31</v>
      </c>
      <c r="F318" s="126">
        <f t="shared" si="37"/>
        <v>43769</v>
      </c>
      <c r="G318" s="164" t="str">
        <f>IF(ControlTardes!H318&lt;&gt;"",ControlTardes!H318,"")</f>
        <v/>
      </c>
      <c r="H318" s="160">
        <f>ControlTardes!I318</f>
        <v>0</v>
      </c>
      <c r="I318" s="141" t="s">
        <v>23</v>
      </c>
      <c r="J318" s="161">
        <f>ControlTardes!K318</f>
        <v>0</v>
      </c>
      <c r="K318" s="138" t="str">
        <f>ControlTardes!L318</f>
        <v>NO</v>
      </c>
      <c r="L318" s="147" t="str">
        <f>IF(Tabla1[[#This Row],[Tardes]]="SI",1,"")</f>
        <v/>
      </c>
      <c r="M318" s="67"/>
      <c r="N318" s="83"/>
      <c r="O318" s="97"/>
      <c r="P318" s="97"/>
      <c r="Q318" s="97"/>
      <c r="R318" s="97"/>
      <c r="S318" s="182"/>
      <c r="T318" s="182"/>
      <c r="U318" s="182"/>
      <c r="V318" s="182"/>
      <c r="W318" s="182"/>
      <c r="X318" s="182"/>
      <c r="Y318" s="182"/>
      <c r="Z318" s="42">
        <f t="shared" si="38"/>
        <v>0</v>
      </c>
      <c r="AA318" s="42">
        <f t="shared" si="33"/>
        <v>0</v>
      </c>
      <c r="AB318" s="42">
        <f t="shared" si="34"/>
        <v>0</v>
      </c>
    </row>
    <row r="319" spans="1:28" ht="15" customHeight="1" x14ac:dyDescent="0.25">
      <c r="A319" s="144">
        <f t="shared" si="39"/>
        <v>43770</v>
      </c>
      <c r="B319" s="145">
        <f t="shared" si="32"/>
        <v>6</v>
      </c>
      <c r="C319" s="146">
        <f>ROW()</f>
        <v>319</v>
      </c>
      <c r="D319" s="177">
        <f t="shared" si="35"/>
        <v>44</v>
      </c>
      <c r="E319" s="119">
        <f t="shared" si="36"/>
        <v>1</v>
      </c>
      <c r="F319" s="120">
        <f t="shared" si="37"/>
        <v>43770</v>
      </c>
      <c r="G319" s="154" t="str">
        <f>IF(ControlTardes!H319&lt;&gt;"",ControlTardes!H319,"")</f>
        <v>FESTIVO</v>
      </c>
      <c r="H319" s="162">
        <f>ControlTardes!I319</f>
        <v>0</v>
      </c>
      <c r="I319" s="138" t="s">
        <v>23</v>
      </c>
      <c r="J319" s="155">
        <f>ControlTardes!K319</f>
        <v>0</v>
      </c>
      <c r="K319" s="138" t="str">
        <f>ControlTardes!L319</f>
        <v>NO</v>
      </c>
      <c r="L319" s="147" t="str">
        <f>IF(Tabla1[[#This Row],[Tardes]]="SI",1,"")</f>
        <v/>
      </c>
      <c r="M319" s="67"/>
      <c r="N319" s="83"/>
      <c r="O319" s="97"/>
      <c r="P319" s="97"/>
      <c r="Q319" s="97"/>
      <c r="R319" s="97"/>
      <c r="S319" s="182"/>
      <c r="T319" s="182"/>
      <c r="U319" s="182"/>
      <c r="V319" s="182"/>
      <c r="W319" s="182"/>
      <c r="X319" s="182"/>
      <c r="Y319" s="182"/>
      <c r="Z319" s="42">
        <f t="shared" si="38"/>
        <v>0</v>
      </c>
      <c r="AA319" s="42">
        <f t="shared" si="33"/>
        <v>0</v>
      </c>
      <c r="AB319" s="42">
        <f t="shared" si="34"/>
        <v>0</v>
      </c>
    </row>
    <row r="320" spans="1:28" ht="15" customHeight="1" x14ac:dyDescent="0.25">
      <c r="A320" s="144">
        <f t="shared" si="39"/>
        <v>43771</v>
      </c>
      <c r="B320" s="145">
        <f t="shared" si="32"/>
        <v>7</v>
      </c>
      <c r="C320" s="146">
        <f>ROW()</f>
        <v>320</v>
      </c>
      <c r="D320" s="177">
        <f t="shared" si="35"/>
        <v>44</v>
      </c>
      <c r="E320" s="119">
        <f t="shared" si="36"/>
        <v>2</v>
      </c>
      <c r="F320" s="120">
        <f t="shared" si="37"/>
        <v>43771</v>
      </c>
      <c r="G320" s="154" t="str">
        <f>IF(ControlTardes!H320&lt;&gt;"",ControlTardes!H320,"")</f>
        <v>FESTIVO</v>
      </c>
      <c r="H320" s="162">
        <f>ControlTardes!I320</f>
        <v>0</v>
      </c>
      <c r="I320" s="138" t="s">
        <v>23</v>
      </c>
      <c r="J320" s="155">
        <f>ControlTardes!K320</f>
        <v>0</v>
      </c>
      <c r="K320" s="138" t="str">
        <f>ControlTardes!L320</f>
        <v>NO</v>
      </c>
      <c r="L320" s="147" t="str">
        <f>IF(Tabla1[[#This Row],[Tardes]]="SI",1,"")</f>
        <v/>
      </c>
      <c r="M320" s="67"/>
      <c r="N320" s="83"/>
      <c r="O320" s="97"/>
      <c r="P320" s="97"/>
      <c r="Q320" s="97"/>
      <c r="R320" s="97"/>
      <c r="S320" s="182"/>
      <c r="T320" s="182"/>
      <c r="U320" s="182"/>
      <c r="V320" s="182"/>
      <c r="W320" s="182"/>
      <c r="X320" s="182"/>
      <c r="Y320" s="182"/>
      <c r="Z320" s="42">
        <f t="shared" si="38"/>
        <v>0</v>
      </c>
      <c r="AA320" s="42">
        <f t="shared" si="33"/>
        <v>0</v>
      </c>
      <c r="AB320" s="42">
        <f t="shared" si="34"/>
        <v>0</v>
      </c>
    </row>
    <row r="321" spans="1:28" ht="15" customHeight="1" x14ac:dyDescent="0.25">
      <c r="A321" s="144">
        <f t="shared" si="39"/>
        <v>43772</v>
      </c>
      <c r="B321" s="145">
        <f t="shared" si="32"/>
        <v>1</v>
      </c>
      <c r="C321" s="146">
        <f>ROW()</f>
        <v>321</v>
      </c>
      <c r="D321" s="177">
        <f t="shared" si="35"/>
        <v>44</v>
      </c>
      <c r="E321" s="119">
        <f t="shared" si="36"/>
        <v>3</v>
      </c>
      <c r="F321" s="120">
        <f t="shared" si="37"/>
        <v>43772</v>
      </c>
      <c r="G321" s="154" t="str">
        <f>IF(ControlTardes!H321&lt;&gt;"",ControlTardes!H321,"")</f>
        <v>FESTIVO</v>
      </c>
      <c r="H321" s="162">
        <f>ControlTardes!I321</f>
        <v>0</v>
      </c>
      <c r="I321" s="138" t="s">
        <v>23</v>
      </c>
      <c r="J321" s="155">
        <f>ControlTardes!K321</f>
        <v>0</v>
      </c>
      <c r="K321" s="138" t="str">
        <f>ControlTardes!L321</f>
        <v>NO</v>
      </c>
      <c r="L321" s="147" t="str">
        <f>IF(Tabla1[[#This Row],[Tardes]]="SI",1,"")</f>
        <v/>
      </c>
      <c r="M321" s="67"/>
      <c r="N321" s="83"/>
      <c r="O321" s="97"/>
      <c r="P321" s="97"/>
      <c r="Q321" s="97"/>
      <c r="R321" s="97"/>
      <c r="S321" s="182"/>
      <c r="T321" s="182"/>
      <c r="U321" s="182"/>
      <c r="V321" s="182"/>
      <c r="W321" s="182"/>
      <c r="X321" s="182"/>
      <c r="Y321" s="182"/>
      <c r="Z321" s="42">
        <f t="shared" si="38"/>
        <v>0</v>
      </c>
      <c r="AA321" s="42">
        <f t="shared" si="33"/>
        <v>0</v>
      </c>
      <c r="AB321" s="42">
        <f t="shared" si="34"/>
        <v>0</v>
      </c>
    </row>
    <row r="322" spans="1:28" ht="15" customHeight="1" thickBot="1" x14ac:dyDescent="0.3">
      <c r="A322" s="144">
        <f t="shared" si="39"/>
        <v>43773</v>
      </c>
      <c r="B322" s="145">
        <f t="shared" si="32"/>
        <v>2</v>
      </c>
      <c r="C322" s="146">
        <f>ROW()</f>
        <v>322</v>
      </c>
      <c r="D322" s="177">
        <f t="shared" si="35"/>
        <v>45</v>
      </c>
      <c r="E322" s="121">
        <f t="shared" si="36"/>
        <v>4</v>
      </c>
      <c r="F322" s="122">
        <f t="shared" si="37"/>
        <v>43773</v>
      </c>
      <c r="G322" s="165" t="str">
        <f>IF(ControlTardes!H322&lt;&gt;"",ControlTardes!H322,"")</f>
        <v/>
      </c>
      <c r="H322" s="156">
        <f>ControlTardes!I322</f>
        <v>0</v>
      </c>
      <c r="I322" s="139" t="s">
        <v>23</v>
      </c>
      <c r="J322" s="157">
        <f>ControlTardes!K322</f>
        <v>0</v>
      </c>
      <c r="K322" s="138" t="str">
        <f>ControlTardes!L322</f>
        <v>NO</v>
      </c>
      <c r="L322" s="147" t="str">
        <f>IF(Tabla1[[#This Row],[Tardes]]="SI",1,"")</f>
        <v/>
      </c>
      <c r="M322" s="67"/>
      <c r="N322" s="83"/>
      <c r="O322" s="97"/>
      <c r="P322" s="97"/>
      <c r="Q322" s="97"/>
      <c r="R322" s="97"/>
      <c r="S322" s="182"/>
      <c r="T322" s="182"/>
      <c r="U322" s="182"/>
      <c r="V322" s="182"/>
      <c r="W322" s="182"/>
      <c r="X322" s="182"/>
      <c r="Y322" s="182"/>
      <c r="Z322" s="42">
        <f t="shared" si="38"/>
        <v>0</v>
      </c>
      <c r="AA322" s="42">
        <f t="shared" si="33"/>
        <v>0</v>
      </c>
      <c r="AB322" s="42">
        <f t="shared" si="34"/>
        <v>0</v>
      </c>
    </row>
    <row r="323" spans="1:28" ht="15" customHeight="1" thickTop="1" thickBot="1" x14ac:dyDescent="0.3">
      <c r="A323" s="144">
        <f t="shared" si="39"/>
        <v>43774</v>
      </c>
      <c r="B323" s="145">
        <f t="shared" si="32"/>
        <v>3</v>
      </c>
      <c r="C323" s="146">
        <f>ROW()</f>
        <v>323</v>
      </c>
      <c r="D323" s="177">
        <f t="shared" si="35"/>
        <v>45</v>
      </c>
      <c r="E323" s="123">
        <f t="shared" si="36"/>
        <v>5</v>
      </c>
      <c r="F323" s="124">
        <f t="shared" si="37"/>
        <v>43774</v>
      </c>
      <c r="G323" s="163" t="str">
        <f>IF(ControlTardes!H323&lt;&gt;"",ControlTardes!H323,"")</f>
        <v/>
      </c>
      <c r="H323" s="158">
        <f>ControlTardes!I323</f>
        <v>0</v>
      </c>
      <c r="I323" s="140" t="s">
        <v>23</v>
      </c>
      <c r="J323" s="159">
        <f>ControlTardes!K323</f>
        <v>0</v>
      </c>
      <c r="K323" s="138" t="str">
        <f>ControlTardes!L323</f>
        <v>NO</v>
      </c>
      <c r="L323" s="147" t="str">
        <f>IF(Tabla1[[#This Row],[Tardes]]="SI",1,"")</f>
        <v/>
      </c>
      <c r="M323" s="67"/>
      <c r="N323" s="83"/>
      <c r="O323" s="97"/>
      <c r="P323" s="97"/>
      <c r="Q323" s="97"/>
      <c r="R323" s="97"/>
      <c r="S323" s="182">
        <f>COUNTIF(G323:G329,"")</f>
        <v>5</v>
      </c>
      <c r="T323" s="182">
        <f>S323*7</f>
        <v>35</v>
      </c>
      <c r="U323" s="182">
        <f>$U$11*S323</f>
        <v>42</v>
      </c>
      <c r="V323" s="182">
        <f>U323-INT(U323)</f>
        <v>0</v>
      </c>
      <c r="W323" s="182">
        <f>SUM(Z323:Z329)</f>
        <v>0</v>
      </c>
      <c r="X323" s="182">
        <f>W323-INT(W323)</f>
        <v>0</v>
      </c>
      <c r="Y323" s="182" t="str">
        <f>IF(W323&lt;U323,IF(W323&gt;T323,"SI","NO"),"NO")</f>
        <v>NO</v>
      </c>
      <c r="Z323" s="42">
        <f t="shared" si="38"/>
        <v>0</v>
      </c>
      <c r="AA323" s="42">
        <f t="shared" si="33"/>
        <v>0</v>
      </c>
      <c r="AB323" s="42">
        <f t="shared" si="34"/>
        <v>0</v>
      </c>
    </row>
    <row r="324" spans="1:28" ht="15" customHeight="1" thickTop="1" thickBot="1" x14ac:dyDescent="0.3">
      <c r="A324" s="144">
        <f t="shared" si="39"/>
        <v>43775</v>
      </c>
      <c r="B324" s="145">
        <f t="shared" si="32"/>
        <v>4</v>
      </c>
      <c r="C324" s="146">
        <f>ROW()</f>
        <v>324</v>
      </c>
      <c r="D324" s="177">
        <f t="shared" si="35"/>
        <v>45</v>
      </c>
      <c r="E324" s="123">
        <f t="shared" si="36"/>
        <v>6</v>
      </c>
      <c r="F324" s="124">
        <f t="shared" si="37"/>
        <v>43775</v>
      </c>
      <c r="G324" s="163" t="str">
        <f>IF(ControlTardes!H324&lt;&gt;"",ControlTardes!H324,"")</f>
        <v/>
      </c>
      <c r="H324" s="158">
        <f>ControlTardes!I324</f>
        <v>0</v>
      </c>
      <c r="I324" s="140" t="s">
        <v>23</v>
      </c>
      <c r="J324" s="159">
        <f>ControlTardes!K324</f>
        <v>0</v>
      </c>
      <c r="K324" s="138" t="str">
        <f>ControlTardes!L324</f>
        <v>NO</v>
      </c>
      <c r="L324" s="147" t="str">
        <f>IF(Tabla1[[#This Row],[Tardes]]="SI",1,"")</f>
        <v/>
      </c>
      <c r="M324" s="67"/>
      <c r="N324" s="83"/>
      <c r="O324" s="97"/>
      <c r="P324" s="97"/>
      <c r="Q324" s="97"/>
      <c r="R324" s="97"/>
      <c r="S324" s="182"/>
      <c r="T324" s="182"/>
      <c r="U324" s="182"/>
      <c r="V324" s="182"/>
      <c r="W324" s="182"/>
      <c r="X324" s="182"/>
      <c r="Y324" s="182"/>
      <c r="Z324" s="42">
        <f t="shared" si="38"/>
        <v>0</v>
      </c>
      <c r="AA324" s="42">
        <f t="shared" si="33"/>
        <v>0</v>
      </c>
      <c r="AB324" s="42">
        <f t="shared" si="34"/>
        <v>0</v>
      </c>
    </row>
    <row r="325" spans="1:28" ht="15" customHeight="1" thickTop="1" thickBot="1" x14ac:dyDescent="0.3">
      <c r="A325" s="144">
        <f t="shared" si="39"/>
        <v>43776</v>
      </c>
      <c r="B325" s="145">
        <f t="shared" si="32"/>
        <v>5</v>
      </c>
      <c r="C325" s="146">
        <f>ROW()</f>
        <v>325</v>
      </c>
      <c r="D325" s="177">
        <f t="shared" si="35"/>
        <v>45</v>
      </c>
      <c r="E325" s="123">
        <f t="shared" si="36"/>
        <v>7</v>
      </c>
      <c r="F325" s="124">
        <f t="shared" si="37"/>
        <v>43776</v>
      </c>
      <c r="G325" s="163" t="str">
        <f>IF(ControlTardes!H325&lt;&gt;"",ControlTardes!H325,"")</f>
        <v/>
      </c>
      <c r="H325" s="158">
        <f>ControlTardes!I325</f>
        <v>0</v>
      </c>
      <c r="I325" s="140" t="s">
        <v>23</v>
      </c>
      <c r="J325" s="159">
        <f>ControlTardes!K325</f>
        <v>0</v>
      </c>
      <c r="K325" s="138" t="str">
        <f>ControlTardes!L325</f>
        <v>NO</v>
      </c>
      <c r="L325" s="147" t="str">
        <f>IF(Tabla1[[#This Row],[Tardes]]="SI",1,"")</f>
        <v/>
      </c>
      <c r="M325" s="67"/>
      <c r="N325" s="83"/>
      <c r="O325" s="97"/>
      <c r="P325" s="97"/>
      <c r="Q325" s="97"/>
      <c r="R325" s="97"/>
      <c r="S325" s="182"/>
      <c r="T325" s="182"/>
      <c r="U325" s="182"/>
      <c r="V325" s="182"/>
      <c r="W325" s="182"/>
      <c r="X325" s="182"/>
      <c r="Y325" s="182"/>
      <c r="Z325" s="42">
        <f t="shared" si="38"/>
        <v>0</v>
      </c>
      <c r="AA325" s="42">
        <f t="shared" si="33"/>
        <v>0</v>
      </c>
      <c r="AB325" s="42">
        <f t="shared" si="34"/>
        <v>0</v>
      </c>
    </row>
    <row r="326" spans="1:28" ht="15" customHeight="1" thickTop="1" x14ac:dyDescent="0.25">
      <c r="A326" s="144">
        <f t="shared" si="39"/>
        <v>43777</v>
      </c>
      <c r="B326" s="145">
        <f t="shared" si="32"/>
        <v>6</v>
      </c>
      <c r="C326" s="146">
        <f>ROW()</f>
        <v>326</v>
      </c>
      <c r="D326" s="177">
        <f t="shared" si="35"/>
        <v>45</v>
      </c>
      <c r="E326" s="125">
        <f t="shared" si="36"/>
        <v>8</v>
      </c>
      <c r="F326" s="126">
        <f t="shared" si="37"/>
        <v>43777</v>
      </c>
      <c r="G326" s="164" t="str">
        <f>IF(ControlTardes!H326&lt;&gt;"",ControlTardes!H326,"")</f>
        <v/>
      </c>
      <c r="H326" s="160">
        <f>ControlTardes!I326</f>
        <v>0</v>
      </c>
      <c r="I326" s="141" t="s">
        <v>23</v>
      </c>
      <c r="J326" s="161">
        <f>ControlTardes!K326</f>
        <v>0</v>
      </c>
      <c r="K326" s="138" t="str">
        <f>ControlTardes!L326</f>
        <v>NO</v>
      </c>
      <c r="L326" s="147" t="str">
        <f>IF(Tabla1[[#This Row],[Tardes]]="SI",1,"")</f>
        <v/>
      </c>
      <c r="M326" s="67"/>
      <c r="N326" s="83"/>
      <c r="O326" s="97"/>
      <c r="P326" s="97"/>
      <c r="Q326" s="97"/>
      <c r="R326" s="97"/>
      <c r="S326" s="182"/>
      <c r="T326" s="182"/>
      <c r="U326" s="182"/>
      <c r="V326" s="182"/>
      <c r="W326" s="182"/>
      <c r="X326" s="182"/>
      <c r="Y326" s="182"/>
      <c r="Z326" s="42">
        <f t="shared" si="38"/>
        <v>0</v>
      </c>
      <c r="AA326" s="42">
        <f t="shared" si="33"/>
        <v>0</v>
      </c>
      <c r="AB326" s="42">
        <f t="shared" si="34"/>
        <v>0</v>
      </c>
    </row>
    <row r="327" spans="1:28" ht="15" customHeight="1" x14ac:dyDescent="0.25">
      <c r="A327" s="144">
        <f t="shared" si="39"/>
        <v>43778</v>
      </c>
      <c r="B327" s="145">
        <f t="shared" si="32"/>
        <v>7</v>
      </c>
      <c r="C327" s="146">
        <f>ROW()</f>
        <v>327</v>
      </c>
      <c r="D327" s="177">
        <f t="shared" si="35"/>
        <v>45</v>
      </c>
      <c r="E327" s="119">
        <f t="shared" si="36"/>
        <v>9</v>
      </c>
      <c r="F327" s="120">
        <f t="shared" si="37"/>
        <v>43778</v>
      </c>
      <c r="G327" s="154" t="str">
        <f>IF(ControlTardes!H327&lt;&gt;"",ControlTardes!H327,"")</f>
        <v>FESTIVO</v>
      </c>
      <c r="H327" s="162">
        <f>ControlTardes!I327</f>
        <v>0</v>
      </c>
      <c r="I327" s="138" t="s">
        <v>23</v>
      </c>
      <c r="J327" s="155">
        <f>ControlTardes!K327</f>
        <v>0</v>
      </c>
      <c r="K327" s="138" t="str">
        <f>ControlTardes!L327</f>
        <v>NO</v>
      </c>
      <c r="L327" s="147" t="str">
        <f>IF(Tabla1[[#This Row],[Tardes]]="SI",1,"")</f>
        <v/>
      </c>
      <c r="M327" s="67"/>
      <c r="N327" s="83"/>
      <c r="O327" s="97"/>
      <c r="P327" s="97"/>
      <c r="Q327" s="97"/>
      <c r="R327" s="97"/>
      <c r="S327" s="182"/>
      <c r="T327" s="182"/>
      <c r="U327" s="182"/>
      <c r="V327" s="182"/>
      <c r="W327" s="182"/>
      <c r="X327" s="182"/>
      <c r="Y327" s="182"/>
      <c r="Z327" s="42">
        <f t="shared" si="38"/>
        <v>0</v>
      </c>
      <c r="AA327" s="42">
        <f t="shared" si="33"/>
        <v>0</v>
      </c>
      <c r="AB327" s="42">
        <f t="shared" si="34"/>
        <v>0</v>
      </c>
    </row>
    <row r="328" spans="1:28" ht="15" customHeight="1" x14ac:dyDescent="0.25">
      <c r="A328" s="144">
        <f t="shared" si="39"/>
        <v>43779</v>
      </c>
      <c r="B328" s="145">
        <f t="shared" si="32"/>
        <v>1</v>
      </c>
      <c r="C328" s="146">
        <f>ROW()</f>
        <v>328</v>
      </c>
      <c r="D328" s="177">
        <f t="shared" si="35"/>
        <v>45</v>
      </c>
      <c r="E328" s="119">
        <f t="shared" si="36"/>
        <v>10</v>
      </c>
      <c r="F328" s="120">
        <f t="shared" si="37"/>
        <v>43779</v>
      </c>
      <c r="G328" s="154" t="str">
        <f>IF(ControlTardes!H328&lt;&gt;"",ControlTardes!H328,"")</f>
        <v>FESTIVO</v>
      </c>
      <c r="H328" s="162">
        <f>ControlTardes!I328</f>
        <v>0</v>
      </c>
      <c r="I328" s="138" t="s">
        <v>23</v>
      </c>
      <c r="J328" s="155">
        <f>ControlTardes!K328</f>
        <v>0</v>
      </c>
      <c r="K328" s="138" t="str">
        <f>ControlTardes!L328</f>
        <v>NO</v>
      </c>
      <c r="L328" s="147" t="str">
        <f>IF(Tabla1[[#This Row],[Tardes]]="SI",1,"")</f>
        <v/>
      </c>
      <c r="M328" s="67"/>
      <c r="N328" s="83"/>
      <c r="O328" s="97"/>
      <c r="P328" s="97"/>
      <c r="Q328" s="97"/>
      <c r="R328" s="97"/>
      <c r="S328" s="182"/>
      <c r="T328" s="182"/>
      <c r="U328" s="182"/>
      <c r="V328" s="182"/>
      <c r="W328" s="182"/>
      <c r="X328" s="182"/>
      <c r="Y328" s="182"/>
      <c r="Z328" s="42">
        <f t="shared" si="38"/>
        <v>0</v>
      </c>
      <c r="AA328" s="42">
        <f t="shared" si="33"/>
        <v>0</v>
      </c>
      <c r="AB328" s="42">
        <f t="shared" si="34"/>
        <v>0</v>
      </c>
    </row>
    <row r="329" spans="1:28" ht="15" customHeight="1" thickBot="1" x14ac:dyDescent="0.3">
      <c r="A329" s="144">
        <f t="shared" si="39"/>
        <v>43780</v>
      </c>
      <c r="B329" s="145">
        <f t="shared" si="32"/>
        <v>2</v>
      </c>
      <c r="C329" s="146">
        <f>ROW()</f>
        <v>329</v>
      </c>
      <c r="D329" s="177">
        <f t="shared" si="35"/>
        <v>46</v>
      </c>
      <c r="E329" s="121">
        <f t="shared" si="36"/>
        <v>11</v>
      </c>
      <c r="F329" s="122">
        <f t="shared" si="37"/>
        <v>43780</v>
      </c>
      <c r="G329" s="165" t="str">
        <f>IF(ControlTardes!H329&lt;&gt;"",ControlTardes!H329,"")</f>
        <v/>
      </c>
      <c r="H329" s="156">
        <f>ControlTardes!I329</f>
        <v>0</v>
      </c>
      <c r="I329" s="139" t="s">
        <v>23</v>
      </c>
      <c r="J329" s="157">
        <f>ControlTardes!K329</f>
        <v>0</v>
      </c>
      <c r="K329" s="138" t="str">
        <f>ControlTardes!L329</f>
        <v>NO</v>
      </c>
      <c r="L329" s="147" t="str">
        <f>IF(Tabla1[[#This Row],[Tardes]]="SI",1,"")</f>
        <v/>
      </c>
      <c r="M329" s="67"/>
      <c r="N329" s="83"/>
      <c r="O329" s="97"/>
      <c r="P329" s="97"/>
      <c r="Q329" s="97"/>
      <c r="R329" s="97"/>
      <c r="S329" s="182"/>
      <c r="T329" s="182"/>
      <c r="U329" s="182"/>
      <c r="V329" s="182"/>
      <c r="W329" s="182"/>
      <c r="X329" s="182"/>
      <c r="Y329" s="182"/>
      <c r="Z329" s="42">
        <f t="shared" si="38"/>
        <v>0</v>
      </c>
      <c r="AA329" s="42">
        <f t="shared" si="33"/>
        <v>0</v>
      </c>
      <c r="AB329" s="42">
        <f t="shared" si="34"/>
        <v>0</v>
      </c>
    </row>
    <row r="330" spans="1:28" ht="15" customHeight="1" thickTop="1" thickBot="1" x14ac:dyDescent="0.3">
      <c r="A330" s="144">
        <f t="shared" si="39"/>
        <v>43781</v>
      </c>
      <c r="B330" s="145">
        <f t="shared" si="32"/>
        <v>3</v>
      </c>
      <c r="C330" s="146">
        <f>ROW()</f>
        <v>330</v>
      </c>
      <c r="D330" s="177">
        <f t="shared" si="35"/>
        <v>46</v>
      </c>
      <c r="E330" s="123">
        <f t="shared" si="36"/>
        <v>12</v>
      </c>
      <c r="F330" s="124">
        <f t="shared" si="37"/>
        <v>43781</v>
      </c>
      <c r="G330" s="163" t="str">
        <f>IF(ControlTardes!H330&lt;&gt;"",ControlTardes!H330,"")</f>
        <v/>
      </c>
      <c r="H330" s="158">
        <f>ControlTardes!I330</f>
        <v>0</v>
      </c>
      <c r="I330" s="140" t="s">
        <v>23</v>
      </c>
      <c r="J330" s="159">
        <f>ControlTardes!K330</f>
        <v>0</v>
      </c>
      <c r="K330" s="138" t="str">
        <f>ControlTardes!L330</f>
        <v>NO</v>
      </c>
      <c r="L330" s="147" t="str">
        <f>IF(Tabla1[[#This Row],[Tardes]]="SI",1,"")</f>
        <v/>
      </c>
      <c r="M330" s="67"/>
      <c r="N330" s="83"/>
      <c r="O330" s="97"/>
      <c r="P330" s="97"/>
      <c r="Q330" s="97"/>
      <c r="R330" s="97"/>
      <c r="S330" s="182">
        <f>COUNTIF(G330:G336,"")</f>
        <v>5</v>
      </c>
      <c r="T330" s="182">
        <f>S330*7</f>
        <v>35</v>
      </c>
      <c r="U330" s="182">
        <f>$U$11*S330</f>
        <v>42</v>
      </c>
      <c r="V330" s="182">
        <f>U330-INT(U330)</f>
        <v>0</v>
      </c>
      <c r="W330" s="182">
        <f>SUM(Z330:Z336)</f>
        <v>0</v>
      </c>
      <c r="X330" s="182">
        <f>W330-INT(W330)</f>
        <v>0</v>
      </c>
      <c r="Y330" s="182" t="str">
        <f>IF(W330&lt;U330,IF(W330&gt;T330,"SI","NO"),"NO")</f>
        <v>NO</v>
      </c>
      <c r="Z330" s="42">
        <f t="shared" si="38"/>
        <v>0</v>
      </c>
      <c r="AA330" s="42">
        <f t="shared" si="33"/>
        <v>0</v>
      </c>
      <c r="AB330" s="42">
        <f t="shared" si="34"/>
        <v>0</v>
      </c>
    </row>
    <row r="331" spans="1:28" ht="15" customHeight="1" thickTop="1" thickBot="1" x14ac:dyDescent="0.3">
      <c r="A331" s="144">
        <f t="shared" si="39"/>
        <v>43782</v>
      </c>
      <c r="B331" s="145">
        <f t="shared" si="32"/>
        <v>4</v>
      </c>
      <c r="C331" s="146">
        <f>ROW()</f>
        <v>331</v>
      </c>
      <c r="D331" s="177">
        <f t="shared" si="35"/>
        <v>46</v>
      </c>
      <c r="E331" s="123">
        <f t="shared" si="36"/>
        <v>13</v>
      </c>
      <c r="F331" s="124">
        <f t="shared" si="37"/>
        <v>43782</v>
      </c>
      <c r="G331" s="163" t="str">
        <f>IF(ControlTardes!H331&lt;&gt;"",ControlTardes!H331,"")</f>
        <v/>
      </c>
      <c r="H331" s="158">
        <f>ControlTardes!I331</f>
        <v>0</v>
      </c>
      <c r="I331" s="140" t="s">
        <v>23</v>
      </c>
      <c r="J331" s="159">
        <f>ControlTardes!K331</f>
        <v>0</v>
      </c>
      <c r="K331" s="138" t="str">
        <f>ControlTardes!L331</f>
        <v>NO</v>
      </c>
      <c r="L331" s="147" t="str">
        <f>IF(Tabla1[[#This Row],[Tardes]]="SI",1,"")</f>
        <v/>
      </c>
      <c r="M331" s="67"/>
      <c r="N331" s="83"/>
      <c r="O331" s="97"/>
      <c r="P331" s="97"/>
      <c r="Q331" s="97"/>
      <c r="R331" s="97"/>
      <c r="S331" s="182"/>
      <c r="T331" s="182"/>
      <c r="U331" s="182"/>
      <c r="V331" s="182"/>
      <c r="W331" s="182"/>
      <c r="X331" s="182"/>
      <c r="Y331" s="182"/>
      <c r="Z331" s="42">
        <f t="shared" si="38"/>
        <v>0</v>
      </c>
      <c r="AA331" s="42">
        <f t="shared" si="33"/>
        <v>0</v>
      </c>
      <c r="AB331" s="42">
        <f t="shared" si="34"/>
        <v>0</v>
      </c>
    </row>
    <row r="332" spans="1:28" ht="15" customHeight="1" thickTop="1" thickBot="1" x14ac:dyDescent="0.3">
      <c r="A332" s="144">
        <f t="shared" si="39"/>
        <v>43783</v>
      </c>
      <c r="B332" s="145">
        <f t="shared" si="32"/>
        <v>5</v>
      </c>
      <c r="C332" s="146">
        <f>ROW()</f>
        <v>332</v>
      </c>
      <c r="D332" s="177">
        <f t="shared" si="35"/>
        <v>46</v>
      </c>
      <c r="E332" s="123">
        <f t="shared" si="36"/>
        <v>14</v>
      </c>
      <c r="F332" s="124">
        <f t="shared" si="37"/>
        <v>43783</v>
      </c>
      <c r="G332" s="163" t="str">
        <f>IF(ControlTardes!H332&lt;&gt;"",ControlTardes!H332,"")</f>
        <v/>
      </c>
      <c r="H332" s="158">
        <f>ControlTardes!I332</f>
        <v>0</v>
      </c>
      <c r="I332" s="140" t="s">
        <v>23</v>
      </c>
      <c r="J332" s="159">
        <f>ControlTardes!K332</f>
        <v>0</v>
      </c>
      <c r="K332" s="138" t="str">
        <f>ControlTardes!L332</f>
        <v>NO</v>
      </c>
      <c r="L332" s="147" t="str">
        <f>IF(Tabla1[[#This Row],[Tardes]]="SI",1,"")</f>
        <v/>
      </c>
      <c r="M332" s="67"/>
      <c r="N332" s="83"/>
      <c r="O332" s="97"/>
      <c r="P332" s="97"/>
      <c r="Q332" s="97"/>
      <c r="R332" s="97"/>
      <c r="S332" s="182"/>
      <c r="T332" s="182"/>
      <c r="U332" s="182"/>
      <c r="V332" s="182"/>
      <c r="W332" s="182"/>
      <c r="X332" s="182"/>
      <c r="Y332" s="182"/>
      <c r="Z332" s="42">
        <f t="shared" si="38"/>
        <v>0</v>
      </c>
      <c r="AA332" s="42">
        <f t="shared" si="33"/>
        <v>0</v>
      </c>
      <c r="AB332" s="42">
        <f t="shared" si="34"/>
        <v>0</v>
      </c>
    </row>
    <row r="333" spans="1:28" ht="15" customHeight="1" thickTop="1" x14ac:dyDescent="0.25">
      <c r="A333" s="144">
        <f t="shared" si="39"/>
        <v>43784</v>
      </c>
      <c r="B333" s="145">
        <f t="shared" si="32"/>
        <v>6</v>
      </c>
      <c r="C333" s="146">
        <f>ROW()</f>
        <v>333</v>
      </c>
      <c r="D333" s="177">
        <f t="shared" si="35"/>
        <v>46</v>
      </c>
      <c r="E333" s="125">
        <f t="shared" si="36"/>
        <v>15</v>
      </c>
      <c r="F333" s="126">
        <f t="shared" si="37"/>
        <v>43784</v>
      </c>
      <c r="G333" s="164" t="str">
        <f>IF(ControlTardes!H333&lt;&gt;"",ControlTardes!H333,"")</f>
        <v/>
      </c>
      <c r="H333" s="160">
        <f>ControlTardes!I333</f>
        <v>0</v>
      </c>
      <c r="I333" s="141" t="s">
        <v>23</v>
      </c>
      <c r="J333" s="161">
        <f>ControlTardes!K333</f>
        <v>0</v>
      </c>
      <c r="K333" s="138" t="str">
        <f>ControlTardes!L333</f>
        <v>NO</v>
      </c>
      <c r="L333" s="147" t="str">
        <f>IF(Tabla1[[#This Row],[Tardes]]="SI",1,"")</f>
        <v/>
      </c>
      <c r="M333" s="67"/>
      <c r="N333" s="83"/>
      <c r="O333" s="97"/>
      <c r="P333" s="97"/>
      <c r="Q333" s="97"/>
      <c r="R333" s="97"/>
      <c r="S333" s="182"/>
      <c r="T333" s="182"/>
      <c r="U333" s="182"/>
      <c r="V333" s="182"/>
      <c r="W333" s="182"/>
      <c r="X333" s="182"/>
      <c r="Y333" s="182"/>
      <c r="Z333" s="42">
        <f t="shared" si="38"/>
        <v>0</v>
      </c>
      <c r="AA333" s="42">
        <f t="shared" si="33"/>
        <v>0</v>
      </c>
      <c r="AB333" s="42">
        <f t="shared" si="34"/>
        <v>0</v>
      </c>
    </row>
    <row r="334" spans="1:28" ht="15" customHeight="1" x14ac:dyDescent="0.25">
      <c r="A334" s="144">
        <f t="shared" si="39"/>
        <v>43785</v>
      </c>
      <c r="B334" s="145">
        <f t="shared" si="32"/>
        <v>7</v>
      </c>
      <c r="C334" s="146">
        <f>ROW()</f>
        <v>334</v>
      </c>
      <c r="D334" s="177">
        <f t="shared" si="35"/>
        <v>46</v>
      </c>
      <c r="E334" s="119">
        <f t="shared" si="36"/>
        <v>16</v>
      </c>
      <c r="F334" s="120">
        <f t="shared" si="37"/>
        <v>43785</v>
      </c>
      <c r="G334" s="154" t="str">
        <f>IF(ControlTardes!H334&lt;&gt;"",ControlTardes!H334,"")</f>
        <v>FESTIVO</v>
      </c>
      <c r="H334" s="162">
        <f>ControlTardes!I334</f>
        <v>0</v>
      </c>
      <c r="I334" s="138" t="s">
        <v>23</v>
      </c>
      <c r="J334" s="155">
        <f>ControlTardes!K334</f>
        <v>0</v>
      </c>
      <c r="K334" s="138" t="str">
        <f>ControlTardes!L334</f>
        <v>NO</v>
      </c>
      <c r="L334" s="147" t="str">
        <f>IF(Tabla1[[#This Row],[Tardes]]="SI",1,"")</f>
        <v/>
      </c>
      <c r="M334" s="67"/>
      <c r="N334" s="83"/>
      <c r="O334" s="97"/>
      <c r="P334" s="97"/>
      <c r="Q334" s="97"/>
      <c r="R334" s="97"/>
      <c r="S334" s="182"/>
      <c r="T334" s="182"/>
      <c r="U334" s="182"/>
      <c r="V334" s="182"/>
      <c r="W334" s="182"/>
      <c r="X334" s="182"/>
      <c r="Y334" s="182"/>
      <c r="Z334" s="42">
        <f t="shared" si="38"/>
        <v>0</v>
      </c>
      <c r="AA334" s="42">
        <f t="shared" si="33"/>
        <v>0</v>
      </c>
      <c r="AB334" s="42">
        <f t="shared" si="34"/>
        <v>0</v>
      </c>
    </row>
    <row r="335" spans="1:28" ht="15" customHeight="1" x14ac:dyDescent="0.25">
      <c r="A335" s="144">
        <f t="shared" si="39"/>
        <v>43786</v>
      </c>
      <c r="B335" s="145">
        <f t="shared" ref="B335:B379" si="40">WEEKDAY(A335,1)</f>
        <v>1</v>
      </c>
      <c r="C335" s="146">
        <f>ROW()</f>
        <v>335</v>
      </c>
      <c r="D335" s="177">
        <f t="shared" si="35"/>
        <v>46</v>
      </c>
      <c r="E335" s="119">
        <f t="shared" si="36"/>
        <v>17</v>
      </c>
      <c r="F335" s="120">
        <f t="shared" si="37"/>
        <v>43786</v>
      </c>
      <c r="G335" s="154" t="str">
        <f>IF(ControlTardes!H335&lt;&gt;"",ControlTardes!H335,"")</f>
        <v>FESTIVO</v>
      </c>
      <c r="H335" s="162">
        <f>ControlTardes!I335</f>
        <v>0</v>
      </c>
      <c r="I335" s="138" t="s">
        <v>23</v>
      </c>
      <c r="J335" s="155">
        <f>ControlTardes!K335</f>
        <v>0</v>
      </c>
      <c r="K335" s="138" t="str">
        <f>ControlTardes!L335</f>
        <v>NO</v>
      </c>
      <c r="L335" s="147" t="str">
        <f>IF(Tabla1[[#This Row],[Tardes]]="SI",1,"")</f>
        <v/>
      </c>
      <c r="M335" s="67"/>
      <c r="N335" s="83"/>
      <c r="O335" s="97"/>
      <c r="P335" s="97"/>
      <c r="Q335" s="97"/>
      <c r="R335" s="97"/>
      <c r="S335" s="182"/>
      <c r="T335" s="182"/>
      <c r="U335" s="182"/>
      <c r="V335" s="182"/>
      <c r="W335" s="182"/>
      <c r="X335" s="182"/>
      <c r="Y335" s="182"/>
      <c r="Z335" s="42">
        <f t="shared" si="38"/>
        <v>0</v>
      </c>
      <c r="AA335" s="42">
        <f t="shared" ref="AA335:AA379" si="41">H335</f>
        <v>0</v>
      </c>
      <c r="AB335" s="42">
        <f t="shared" ref="AB335:AB379" si="42">J335/60</f>
        <v>0</v>
      </c>
    </row>
    <row r="336" spans="1:28" ht="15" customHeight="1" thickBot="1" x14ac:dyDescent="0.3">
      <c r="A336" s="144">
        <f t="shared" si="39"/>
        <v>43787</v>
      </c>
      <c r="B336" s="145">
        <f t="shared" si="40"/>
        <v>2</v>
      </c>
      <c r="C336" s="146">
        <f>ROW()</f>
        <v>336</v>
      </c>
      <c r="D336" s="177">
        <f t="shared" ref="D336:D379" si="43">WEEKNUM($A336,2)</f>
        <v>47</v>
      </c>
      <c r="E336" s="121">
        <f t="shared" ref="E336:E379" si="44">DAY($A336)</f>
        <v>18</v>
      </c>
      <c r="F336" s="122">
        <f t="shared" ref="F336:F379" si="45">$A336</f>
        <v>43787</v>
      </c>
      <c r="G336" s="165" t="str">
        <f>IF(ControlTardes!H336&lt;&gt;"",ControlTardes!H336,"")</f>
        <v/>
      </c>
      <c r="H336" s="156">
        <f>ControlTardes!I336</f>
        <v>0</v>
      </c>
      <c r="I336" s="139" t="s">
        <v>23</v>
      </c>
      <c r="J336" s="157">
        <f>ControlTardes!K336</f>
        <v>0</v>
      </c>
      <c r="K336" s="138" t="str">
        <f>ControlTardes!L336</f>
        <v>NO</v>
      </c>
      <c r="L336" s="147" t="str">
        <f>IF(Tabla1[[#This Row],[Tardes]]="SI",1,"")</f>
        <v/>
      </c>
      <c r="M336" s="67"/>
      <c r="N336" s="83"/>
      <c r="O336" s="97"/>
      <c r="P336" s="97"/>
      <c r="Q336" s="97"/>
      <c r="R336" s="97"/>
      <c r="S336" s="182"/>
      <c r="T336" s="182"/>
      <c r="U336" s="182"/>
      <c r="V336" s="182"/>
      <c r="W336" s="182"/>
      <c r="X336" s="182"/>
      <c r="Y336" s="182"/>
      <c r="Z336" s="42">
        <f t="shared" ref="Z336:Z378" si="46">AA336+AB336</f>
        <v>0</v>
      </c>
      <c r="AA336" s="42">
        <f t="shared" si="41"/>
        <v>0</v>
      </c>
      <c r="AB336" s="42">
        <f t="shared" si="42"/>
        <v>0</v>
      </c>
    </row>
    <row r="337" spans="1:28" ht="15" customHeight="1" thickTop="1" thickBot="1" x14ac:dyDescent="0.3">
      <c r="A337" s="144">
        <f t="shared" ref="A337:A379" si="47">A336+1</f>
        <v>43788</v>
      </c>
      <c r="B337" s="145">
        <f t="shared" si="40"/>
        <v>3</v>
      </c>
      <c r="C337" s="146">
        <f>ROW()</f>
        <v>337</v>
      </c>
      <c r="D337" s="177">
        <f t="shared" si="43"/>
        <v>47</v>
      </c>
      <c r="E337" s="123">
        <f t="shared" si="44"/>
        <v>19</v>
      </c>
      <c r="F337" s="124">
        <f t="shared" si="45"/>
        <v>43788</v>
      </c>
      <c r="G337" s="163" t="str">
        <f>IF(ControlTardes!H337&lt;&gt;"",ControlTardes!H337,"")</f>
        <v/>
      </c>
      <c r="H337" s="158">
        <f>ControlTardes!I337</f>
        <v>0</v>
      </c>
      <c r="I337" s="140" t="s">
        <v>23</v>
      </c>
      <c r="J337" s="159">
        <f>ControlTardes!K337</f>
        <v>0</v>
      </c>
      <c r="K337" s="138" t="str">
        <f>ControlTardes!L337</f>
        <v>NO</v>
      </c>
      <c r="L337" s="147" t="str">
        <f>IF(Tabla1[[#This Row],[Tardes]]="SI",1,"")</f>
        <v/>
      </c>
      <c r="M337" s="67"/>
      <c r="N337" s="83"/>
      <c r="O337" s="97"/>
      <c r="P337" s="97"/>
      <c r="Q337" s="97"/>
      <c r="R337" s="97"/>
      <c r="S337" s="182">
        <f>COUNTIF(G337:G343,"")</f>
        <v>5</v>
      </c>
      <c r="T337" s="182">
        <f>S337*7</f>
        <v>35</v>
      </c>
      <c r="U337" s="182">
        <f>$U$11*S337</f>
        <v>42</v>
      </c>
      <c r="V337" s="182">
        <f>U337-INT(U337)</f>
        <v>0</v>
      </c>
      <c r="W337" s="182">
        <f>SUM(Z337:Z343)</f>
        <v>0</v>
      </c>
      <c r="X337" s="182">
        <f>W337-INT(W337)</f>
        <v>0</v>
      </c>
      <c r="Y337" s="182" t="str">
        <f>IF(W337&lt;U337,IF(W337&gt;T337,"SI","NO"),"NO")</f>
        <v>NO</v>
      </c>
      <c r="Z337" s="42">
        <f t="shared" si="46"/>
        <v>0</v>
      </c>
      <c r="AA337" s="42">
        <f t="shared" si="41"/>
        <v>0</v>
      </c>
      <c r="AB337" s="42">
        <f t="shared" si="42"/>
        <v>0</v>
      </c>
    </row>
    <row r="338" spans="1:28" ht="15" customHeight="1" thickTop="1" thickBot="1" x14ac:dyDescent="0.3">
      <c r="A338" s="144">
        <f t="shared" si="47"/>
        <v>43789</v>
      </c>
      <c r="B338" s="145">
        <f t="shared" si="40"/>
        <v>4</v>
      </c>
      <c r="C338" s="146">
        <f>ROW()</f>
        <v>338</v>
      </c>
      <c r="D338" s="177">
        <f t="shared" si="43"/>
        <v>47</v>
      </c>
      <c r="E338" s="123">
        <f t="shared" si="44"/>
        <v>20</v>
      </c>
      <c r="F338" s="124">
        <f t="shared" si="45"/>
        <v>43789</v>
      </c>
      <c r="G338" s="163" t="str">
        <f>IF(ControlTardes!H338&lt;&gt;"",ControlTardes!H338,"")</f>
        <v/>
      </c>
      <c r="H338" s="158">
        <f>ControlTardes!I338</f>
        <v>0</v>
      </c>
      <c r="I338" s="140" t="s">
        <v>23</v>
      </c>
      <c r="J338" s="159">
        <f>ControlTardes!K338</f>
        <v>0</v>
      </c>
      <c r="K338" s="138" t="str">
        <f>ControlTardes!L338</f>
        <v>NO</v>
      </c>
      <c r="L338" s="147" t="str">
        <f>IF(Tabla1[[#This Row],[Tardes]]="SI",1,"")</f>
        <v/>
      </c>
      <c r="M338" s="67"/>
      <c r="N338" s="83"/>
      <c r="O338" s="97"/>
      <c r="P338" s="97"/>
      <c r="Q338" s="97"/>
      <c r="R338" s="97"/>
      <c r="S338" s="182"/>
      <c r="T338" s="182"/>
      <c r="U338" s="182"/>
      <c r="V338" s="182"/>
      <c r="W338" s="182"/>
      <c r="X338" s="182"/>
      <c r="Y338" s="182"/>
      <c r="Z338" s="42">
        <f t="shared" si="46"/>
        <v>0</v>
      </c>
      <c r="AA338" s="42">
        <f t="shared" si="41"/>
        <v>0</v>
      </c>
      <c r="AB338" s="42">
        <f t="shared" si="42"/>
        <v>0</v>
      </c>
    </row>
    <row r="339" spans="1:28" ht="15" customHeight="1" thickTop="1" thickBot="1" x14ac:dyDescent="0.3">
      <c r="A339" s="144">
        <f t="shared" si="47"/>
        <v>43790</v>
      </c>
      <c r="B339" s="145">
        <f t="shared" si="40"/>
        <v>5</v>
      </c>
      <c r="C339" s="146">
        <f>ROW()</f>
        <v>339</v>
      </c>
      <c r="D339" s="177">
        <f t="shared" si="43"/>
        <v>47</v>
      </c>
      <c r="E339" s="123">
        <f t="shared" si="44"/>
        <v>21</v>
      </c>
      <c r="F339" s="124">
        <f t="shared" si="45"/>
        <v>43790</v>
      </c>
      <c r="G339" s="163" t="str">
        <f>IF(ControlTardes!H339&lt;&gt;"",ControlTardes!H339,"")</f>
        <v/>
      </c>
      <c r="H339" s="158">
        <f>ControlTardes!I339</f>
        <v>0</v>
      </c>
      <c r="I339" s="140" t="s">
        <v>23</v>
      </c>
      <c r="J339" s="159">
        <f>ControlTardes!K339</f>
        <v>0</v>
      </c>
      <c r="K339" s="138" t="str">
        <f>ControlTardes!L339</f>
        <v>NO</v>
      </c>
      <c r="L339" s="147" t="str">
        <f>IF(Tabla1[[#This Row],[Tardes]]="SI",1,"")</f>
        <v/>
      </c>
      <c r="M339" s="67"/>
      <c r="N339" s="83"/>
      <c r="O339" s="97"/>
      <c r="P339" s="97"/>
      <c r="Q339" s="97"/>
      <c r="R339" s="97"/>
      <c r="S339" s="182"/>
      <c r="T339" s="182"/>
      <c r="U339" s="182"/>
      <c r="V339" s="182"/>
      <c r="W339" s="182"/>
      <c r="X339" s="182"/>
      <c r="Y339" s="182"/>
      <c r="Z339" s="42">
        <f t="shared" si="46"/>
        <v>0</v>
      </c>
      <c r="AA339" s="42">
        <f t="shared" si="41"/>
        <v>0</v>
      </c>
      <c r="AB339" s="42">
        <f t="shared" si="42"/>
        <v>0</v>
      </c>
    </row>
    <row r="340" spans="1:28" ht="15" customHeight="1" thickTop="1" x14ac:dyDescent="0.25">
      <c r="A340" s="144">
        <f t="shared" si="47"/>
        <v>43791</v>
      </c>
      <c r="B340" s="145">
        <f t="shared" si="40"/>
        <v>6</v>
      </c>
      <c r="C340" s="146">
        <f>ROW()</f>
        <v>340</v>
      </c>
      <c r="D340" s="177">
        <f t="shared" si="43"/>
        <v>47</v>
      </c>
      <c r="E340" s="125">
        <f t="shared" si="44"/>
        <v>22</v>
      </c>
      <c r="F340" s="126">
        <f t="shared" si="45"/>
        <v>43791</v>
      </c>
      <c r="G340" s="164" t="str">
        <f>IF(ControlTardes!H340&lt;&gt;"",ControlTardes!H340,"")</f>
        <v/>
      </c>
      <c r="H340" s="160">
        <f>ControlTardes!I340</f>
        <v>0</v>
      </c>
      <c r="I340" s="141" t="s">
        <v>23</v>
      </c>
      <c r="J340" s="161">
        <f>ControlTardes!K340</f>
        <v>0</v>
      </c>
      <c r="K340" s="138" t="str">
        <f>ControlTardes!L340</f>
        <v>NO</v>
      </c>
      <c r="L340" s="147" t="str">
        <f>IF(Tabla1[[#This Row],[Tardes]]="SI",1,"")</f>
        <v/>
      </c>
      <c r="M340" s="67"/>
      <c r="N340" s="83"/>
      <c r="O340" s="97"/>
      <c r="P340" s="97"/>
      <c r="Q340" s="97"/>
      <c r="R340" s="97"/>
      <c r="S340" s="182"/>
      <c r="T340" s="182"/>
      <c r="U340" s="182"/>
      <c r="V340" s="182"/>
      <c r="W340" s="182"/>
      <c r="X340" s="182"/>
      <c r="Y340" s="182"/>
      <c r="Z340" s="42">
        <f t="shared" si="46"/>
        <v>0</v>
      </c>
      <c r="AA340" s="42">
        <f t="shared" si="41"/>
        <v>0</v>
      </c>
      <c r="AB340" s="42">
        <f t="shared" si="42"/>
        <v>0</v>
      </c>
    </row>
    <row r="341" spans="1:28" ht="15" customHeight="1" x14ac:dyDescent="0.25">
      <c r="A341" s="144">
        <f t="shared" si="47"/>
        <v>43792</v>
      </c>
      <c r="B341" s="145">
        <f t="shared" si="40"/>
        <v>7</v>
      </c>
      <c r="C341" s="146">
        <f>ROW()</f>
        <v>341</v>
      </c>
      <c r="D341" s="177">
        <f t="shared" si="43"/>
        <v>47</v>
      </c>
      <c r="E341" s="119">
        <f t="shared" si="44"/>
        <v>23</v>
      </c>
      <c r="F341" s="120">
        <f t="shared" si="45"/>
        <v>43792</v>
      </c>
      <c r="G341" s="154" t="str">
        <f>IF(ControlTardes!H341&lt;&gt;"",ControlTardes!H341,"")</f>
        <v>FESTIVO</v>
      </c>
      <c r="H341" s="162">
        <f>ControlTardes!I341</f>
        <v>0</v>
      </c>
      <c r="I341" s="138" t="s">
        <v>23</v>
      </c>
      <c r="J341" s="155">
        <f>ControlTardes!K341</f>
        <v>0</v>
      </c>
      <c r="K341" s="138" t="str">
        <f>ControlTardes!L341</f>
        <v>NO</v>
      </c>
      <c r="L341" s="147" t="str">
        <f>IF(Tabla1[[#This Row],[Tardes]]="SI",1,"")</f>
        <v/>
      </c>
      <c r="M341" s="67"/>
      <c r="N341" s="83"/>
      <c r="O341" s="97"/>
      <c r="P341" s="97"/>
      <c r="Q341" s="97"/>
      <c r="R341" s="97"/>
      <c r="S341" s="182"/>
      <c r="T341" s="182"/>
      <c r="U341" s="182"/>
      <c r="V341" s="182"/>
      <c r="W341" s="182"/>
      <c r="X341" s="182"/>
      <c r="Y341" s="182"/>
      <c r="Z341" s="42">
        <f t="shared" si="46"/>
        <v>0</v>
      </c>
      <c r="AA341" s="42">
        <f t="shared" si="41"/>
        <v>0</v>
      </c>
      <c r="AB341" s="42">
        <f t="shared" si="42"/>
        <v>0</v>
      </c>
    </row>
    <row r="342" spans="1:28" ht="15" customHeight="1" x14ac:dyDescent="0.25">
      <c r="A342" s="144">
        <f t="shared" si="47"/>
        <v>43793</v>
      </c>
      <c r="B342" s="145">
        <f t="shared" si="40"/>
        <v>1</v>
      </c>
      <c r="C342" s="146">
        <f>ROW()</f>
        <v>342</v>
      </c>
      <c r="D342" s="177">
        <f t="shared" si="43"/>
        <v>47</v>
      </c>
      <c r="E342" s="119">
        <f t="shared" si="44"/>
        <v>24</v>
      </c>
      <c r="F342" s="120">
        <f t="shared" si="45"/>
        <v>43793</v>
      </c>
      <c r="G342" s="154" t="str">
        <f>IF(ControlTardes!H342&lt;&gt;"",ControlTardes!H342,"")</f>
        <v>FESTIVO</v>
      </c>
      <c r="H342" s="162">
        <f>ControlTardes!I342</f>
        <v>0</v>
      </c>
      <c r="I342" s="138" t="s">
        <v>23</v>
      </c>
      <c r="J342" s="155">
        <f>ControlTardes!K342</f>
        <v>0</v>
      </c>
      <c r="K342" s="138" t="str">
        <f>ControlTardes!L342</f>
        <v>NO</v>
      </c>
      <c r="L342" s="147" t="str">
        <f>IF(Tabla1[[#This Row],[Tardes]]="SI",1,"")</f>
        <v/>
      </c>
      <c r="M342" s="67"/>
      <c r="N342" s="83"/>
      <c r="O342" s="97"/>
      <c r="P342" s="97"/>
      <c r="Q342" s="97"/>
      <c r="R342" s="97"/>
      <c r="S342" s="182"/>
      <c r="T342" s="182"/>
      <c r="U342" s="182"/>
      <c r="V342" s="182"/>
      <c r="W342" s="182"/>
      <c r="X342" s="182"/>
      <c r="Y342" s="182"/>
      <c r="Z342" s="42">
        <f t="shared" si="46"/>
        <v>0</v>
      </c>
      <c r="AA342" s="42">
        <f t="shared" si="41"/>
        <v>0</v>
      </c>
      <c r="AB342" s="42">
        <f t="shared" si="42"/>
        <v>0</v>
      </c>
    </row>
    <row r="343" spans="1:28" ht="15" customHeight="1" thickBot="1" x14ac:dyDescent="0.3">
      <c r="A343" s="144">
        <f t="shared" si="47"/>
        <v>43794</v>
      </c>
      <c r="B343" s="145">
        <f t="shared" si="40"/>
        <v>2</v>
      </c>
      <c r="C343" s="146">
        <f>ROW()</f>
        <v>343</v>
      </c>
      <c r="D343" s="177">
        <f t="shared" si="43"/>
        <v>48</v>
      </c>
      <c r="E343" s="121">
        <f t="shared" si="44"/>
        <v>25</v>
      </c>
      <c r="F343" s="122">
        <f t="shared" si="45"/>
        <v>43794</v>
      </c>
      <c r="G343" s="165" t="str">
        <f>IF(ControlTardes!H343&lt;&gt;"",ControlTardes!H343,"")</f>
        <v/>
      </c>
      <c r="H343" s="156">
        <f>ControlTardes!I343</f>
        <v>0</v>
      </c>
      <c r="I343" s="139" t="s">
        <v>23</v>
      </c>
      <c r="J343" s="157">
        <f>ControlTardes!K343</f>
        <v>0</v>
      </c>
      <c r="K343" s="138" t="str">
        <f>ControlTardes!L343</f>
        <v>NO</v>
      </c>
      <c r="L343" s="147" t="str">
        <f>IF(Tabla1[[#This Row],[Tardes]]="SI",1,"")</f>
        <v/>
      </c>
      <c r="M343" s="67"/>
      <c r="N343" s="83"/>
      <c r="O343" s="97"/>
      <c r="P343" s="97"/>
      <c r="Q343" s="97"/>
      <c r="R343" s="97"/>
      <c r="S343" s="182"/>
      <c r="T343" s="182"/>
      <c r="U343" s="182"/>
      <c r="V343" s="182"/>
      <c r="W343" s="182"/>
      <c r="X343" s="182"/>
      <c r="Y343" s="182"/>
      <c r="Z343" s="42">
        <f t="shared" si="46"/>
        <v>0</v>
      </c>
      <c r="AA343" s="42">
        <f t="shared" si="41"/>
        <v>0</v>
      </c>
      <c r="AB343" s="42">
        <f t="shared" si="42"/>
        <v>0</v>
      </c>
    </row>
    <row r="344" spans="1:28" ht="15" customHeight="1" thickTop="1" thickBot="1" x14ac:dyDescent="0.3">
      <c r="A344" s="144">
        <f t="shared" si="47"/>
        <v>43795</v>
      </c>
      <c r="B344" s="145">
        <f t="shared" si="40"/>
        <v>3</v>
      </c>
      <c r="C344" s="146">
        <f>ROW()</f>
        <v>344</v>
      </c>
      <c r="D344" s="177">
        <f t="shared" si="43"/>
        <v>48</v>
      </c>
      <c r="E344" s="123">
        <f t="shared" si="44"/>
        <v>26</v>
      </c>
      <c r="F344" s="124">
        <f t="shared" si="45"/>
        <v>43795</v>
      </c>
      <c r="G344" s="163" t="str">
        <f>IF(ControlTardes!H344&lt;&gt;"",ControlTardes!H344,"")</f>
        <v/>
      </c>
      <c r="H344" s="158">
        <f>ControlTardes!I344</f>
        <v>0</v>
      </c>
      <c r="I344" s="140" t="s">
        <v>23</v>
      </c>
      <c r="J344" s="159">
        <f>ControlTardes!K344</f>
        <v>0</v>
      </c>
      <c r="K344" s="138" t="str">
        <f>ControlTardes!L344</f>
        <v>NO</v>
      </c>
      <c r="L344" s="147" t="str">
        <f>IF(Tabla1[[#This Row],[Tardes]]="SI",1,"")</f>
        <v/>
      </c>
      <c r="M344" s="67"/>
      <c r="N344" s="83"/>
      <c r="O344" s="97"/>
      <c r="P344" s="97"/>
      <c r="Q344" s="97"/>
      <c r="R344" s="97"/>
      <c r="S344" s="182">
        <f>COUNTIF(G344:G350,"")</f>
        <v>5</v>
      </c>
      <c r="T344" s="182">
        <f>S344*7</f>
        <v>35</v>
      </c>
      <c r="U344" s="182">
        <f>$U$11*S344</f>
        <v>42</v>
      </c>
      <c r="V344" s="182">
        <f>U344-INT(U344)</f>
        <v>0</v>
      </c>
      <c r="W344" s="182">
        <f>SUM(Z344:Z350)</f>
        <v>0</v>
      </c>
      <c r="X344" s="182">
        <f>W344-INT(W344)</f>
        <v>0</v>
      </c>
      <c r="Y344" s="182" t="str">
        <f>IF(W344&lt;U344,IF(W344&gt;T344,"SI","NO"),"NO")</f>
        <v>NO</v>
      </c>
      <c r="Z344" s="42">
        <f t="shared" si="46"/>
        <v>0</v>
      </c>
      <c r="AA344" s="42">
        <f t="shared" si="41"/>
        <v>0</v>
      </c>
      <c r="AB344" s="42">
        <f t="shared" si="42"/>
        <v>0</v>
      </c>
    </row>
    <row r="345" spans="1:28" ht="15" customHeight="1" thickTop="1" thickBot="1" x14ac:dyDescent="0.3">
      <c r="A345" s="144">
        <f t="shared" si="47"/>
        <v>43796</v>
      </c>
      <c r="B345" s="145">
        <f t="shared" si="40"/>
        <v>4</v>
      </c>
      <c r="C345" s="146">
        <f>ROW()</f>
        <v>345</v>
      </c>
      <c r="D345" s="177">
        <f t="shared" si="43"/>
        <v>48</v>
      </c>
      <c r="E345" s="123">
        <f t="shared" si="44"/>
        <v>27</v>
      </c>
      <c r="F345" s="124">
        <f t="shared" si="45"/>
        <v>43796</v>
      </c>
      <c r="G345" s="163" t="str">
        <f>IF(ControlTardes!H345&lt;&gt;"",ControlTardes!H345,"")</f>
        <v/>
      </c>
      <c r="H345" s="158">
        <f>ControlTardes!I345</f>
        <v>0</v>
      </c>
      <c r="I345" s="140" t="s">
        <v>23</v>
      </c>
      <c r="J345" s="159">
        <f>ControlTardes!K345</f>
        <v>0</v>
      </c>
      <c r="K345" s="138" t="str">
        <f>ControlTardes!L345</f>
        <v>NO</v>
      </c>
      <c r="L345" s="147" t="str">
        <f>IF(Tabla1[[#This Row],[Tardes]]="SI",1,"")</f>
        <v/>
      </c>
      <c r="M345" s="67"/>
      <c r="N345" s="99"/>
      <c r="O345" s="97"/>
      <c r="P345" s="97"/>
      <c r="Q345" s="97"/>
      <c r="R345" s="97"/>
      <c r="S345" s="182"/>
      <c r="T345" s="182"/>
      <c r="U345" s="182"/>
      <c r="V345" s="182"/>
      <c r="W345" s="182"/>
      <c r="X345" s="182"/>
      <c r="Y345" s="182"/>
      <c r="Z345" s="42">
        <f t="shared" si="46"/>
        <v>0</v>
      </c>
      <c r="AA345" s="42">
        <f t="shared" si="41"/>
        <v>0</v>
      </c>
      <c r="AB345" s="42">
        <f t="shared" si="42"/>
        <v>0</v>
      </c>
    </row>
    <row r="346" spans="1:28" ht="15" customHeight="1" thickTop="1" thickBot="1" x14ac:dyDescent="0.3">
      <c r="A346" s="144">
        <f t="shared" si="47"/>
        <v>43797</v>
      </c>
      <c r="B346" s="145">
        <f t="shared" si="40"/>
        <v>5</v>
      </c>
      <c r="C346" s="146">
        <f>ROW()</f>
        <v>346</v>
      </c>
      <c r="D346" s="177">
        <f t="shared" si="43"/>
        <v>48</v>
      </c>
      <c r="E346" s="123">
        <f t="shared" si="44"/>
        <v>28</v>
      </c>
      <c r="F346" s="124">
        <f t="shared" si="45"/>
        <v>43797</v>
      </c>
      <c r="G346" s="163" t="str">
        <f>IF(ControlTardes!H346&lt;&gt;"",ControlTardes!H346,"")</f>
        <v/>
      </c>
      <c r="H346" s="158">
        <f>ControlTardes!I346</f>
        <v>0</v>
      </c>
      <c r="I346" s="140" t="s">
        <v>23</v>
      </c>
      <c r="J346" s="159">
        <f>ControlTardes!K346</f>
        <v>0</v>
      </c>
      <c r="K346" s="138" t="str">
        <f>ControlTardes!L346</f>
        <v>NO</v>
      </c>
      <c r="L346" s="147" t="str">
        <f>IF(Tabla1[[#This Row],[Tardes]]="SI",1,"")</f>
        <v/>
      </c>
      <c r="M346" s="67"/>
      <c r="N346" s="83"/>
      <c r="O346" s="97"/>
      <c r="P346" s="97"/>
      <c r="Q346" s="97"/>
      <c r="R346" s="97"/>
      <c r="S346" s="182"/>
      <c r="T346" s="182"/>
      <c r="U346" s="182"/>
      <c r="V346" s="182"/>
      <c r="W346" s="182"/>
      <c r="X346" s="182"/>
      <c r="Y346" s="182"/>
      <c r="Z346" s="42">
        <f t="shared" si="46"/>
        <v>0</v>
      </c>
      <c r="AA346" s="42">
        <f t="shared" si="41"/>
        <v>0</v>
      </c>
      <c r="AB346" s="42">
        <f t="shared" si="42"/>
        <v>0</v>
      </c>
    </row>
    <row r="347" spans="1:28" ht="15" customHeight="1" thickTop="1" x14ac:dyDescent="0.25">
      <c r="A347" s="144">
        <f t="shared" si="47"/>
        <v>43798</v>
      </c>
      <c r="B347" s="145">
        <f t="shared" si="40"/>
        <v>6</v>
      </c>
      <c r="C347" s="146">
        <f>ROW()</f>
        <v>347</v>
      </c>
      <c r="D347" s="177">
        <f t="shared" si="43"/>
        <v>48</v>
      </c>
      <c r="E347" s="125">
        <f t="shared" si="44"/>
        <v>29</v>
      </c>
      <c r="F347" s="126">
        <f t="shared" si="45"/>
        <v>43798</v>
      </c>
      <c r="G347" s="164" t="str">
        <f>IF(ControlTardes!H347&lt;&gt;"",ControlTardes!H347,"")</f>
        <v/>
      </c>
      <c r="H347" s="160">
        <f>ControlTardes!I347</f>
        <v>0</v>
      </c>
      <c r="I347" s="141" t="s">
        <v>23</v>
      </c>
      <c r="J347" s="161">
        <f>ControlTardes!K347</f>
        <v>0</v>
      </c>
      <c r="K347" s="138" t="str">
        <f>ControlTardes!L347</f>
        <v>NO</v>
      </c>
      <c r="L347" s="147" t="str">
        <f>IF(Tabla1[[#This Row],[Tardes]]="SI",1,"")</f>
        <v/>
      </c>
      <c r="M347" s="67"/>
      <c r="N347" s="83"/>
      <c r="O347" s="97"/>
      <c r="P347" s="97"/>
      <c r="Q347" s="97"/>
      <c r="R347" s="97"/>
      <c r="S347" s="182"/>
      <c r="T347" s="182"/>
      <c r="U347" s="182"/>
      <c r="V347" s="182"/>
      <c r="W347" s="182"/>
      <c r="X347" s="182"/>
      <c r="Y347" s="182"/>
      <c r="Z347" s="42">
        <f t="shared" si="46"/>
        <v>0</v>
      </c>
      <c r="AA347" s="42">
        <f t="shared" si="41"/>
        <v>0</v>
      </c>
      <c r="AB347" s="42">
        <f t="shared" si="42"/>
        <v>0</v>
      </c>
    </row>
    <row r="348" spans="1:28" ht="15" customHeight="1" x14ac:dyDescent="0.25">
      <c r="A348" s="144">
        <f t="shared" si="47"/>
        <v>43799</v>
      </c>
      <c r="B348" s="145">
        <f t="shared" si="40"/>
        <v>7</v>
      </c>
      <c r="C348" s="146">
        <f>ROW()</f>
        <v>348</v>
      </c>
      <c r="D348" s="177">
        <f t="shared" si="43"/>
        <v>48</v>
      </c>
      <c r="E348" s="119">
        <f t="shared" si="44"/>
        <v>30</v>
      </c>
      <c r="F348" s="120">
        <f t="shared" si="45"/>
        <v>43799</v>
      </c>
      <c r="G348" s="154" t="str">
        <f>IF(ControlTardes!H348&lt;&gt;"",ControlTardes!H348,"")</f>
        <v>FESTIVO</v>
      </c>
      <c r="H348" s="162">
        <f>ControlTardes!I348</f>
        <v>0</v>
      </c>
      <c r="I348" s="138" t="s">
        <v>23</v>
      </c>
      <c r="J348" s="155">
        <f>ControlTardes!K348</f>
        <v>0</v>
      </c>
      <c r="K348" s="138" t="str">
        <f>ControlTardes!L348</f>
        <v>NO</v>
      </c>
      <c r="L348" s="147" t="str">
        <f>IF(Tabla1[[#This Row],[Tardes]]="SI",1,"")</f>
        <v/>
      </c>
      <c r="M348" s="67"/>
      <c r="N348" s="83"/>
      <c r="O348" s="97"/>
      <c r="P348" s="97"/>
      <c r="Q348" s="97"/>
      <c r="R348" s="97"/>
      <c r="S348" s="182"/>
      <c r="T348" s="182"/>
      <c r="U348" s="182"/>
      <c r="V348" s="182"/>
      <c r="W348" s="182"/>
      <c r="X348" s="182"/>
      <c r="Y348" s="182"/>
      <c r="Z348" s="42">
        <f t="shared" si="46"/>
        <v>0</v>
      </c>
      <c r="AA348" s="42">
        <f t="shared" si="41"/>
        <v>0</v>
      </c>
      <c r="AB348" s="42">
        <f t="shared" si="42"/>
        <v>0</v>
      </c>
    </row>
    <row r="349" spans="1:28" ht="15" customHeight="1" x14ac:dyDescent="0.25">
      <c r="A349" s="144">
        <f t="shared" si="47"/>
        <v>43800</v>
      </c>
      <c r="B349" s="145">
        <f t="shared" si="40"/>
        <v>1</v>
      </c>
      <c r="C349" s="146">
        <f>ROW()</f>
        <v>349</v>
      </c>
      <c r="D349" s="177">
        <f t="shared" si="43"/>
        <v>48</v>
      </c>
      <c r="E349" s="119">
        <f t="shared" si="44"/>
        <v>1</v>
      </c>
      <c r="F349" s="120">
        <f t="shared" si="45"/>
        <v>43800</v>
      </c>
      <c r="G349" s="154" t="str">
        <f>IF(ControlTardes!H349&lt;&gt;"",ControlTardes!H349,"")</f>
        <v>FESTIVO</v>
      </c>
      <c r="H349" s="162">
        <f>ControlTardes!I349</f>
        <v>0</v>
      </c>
      <c r="I349" s="138" t="s">
        <v>23</v>
      </c>
      <c r="J349" s="155">
        <f>ControlTardes!K349</f>
        <v>0</v>
      </c>
      <c r="K349" s="138" t="str">
        <f>ControlTardes!L349</f>
        <v>NO</v>
      </c>
      <c r="L349" s="147" t="str">
        <f>IF(Tabla1[[#This Row],[Tardes]]="SI",1,"")</f>
        <v/>
      </c>
      <c r="M349" s="67"/>
      <c r="N349" s="83"/>
      <c r="O349" s="97"/>
      <c r="P349" s="97"/>
      <c r="Q349" s="97"/>
      <c r="R349" s="97"/>
      <c r="S349" s="182"/>
      <c r="T349" s="182"/>
      <c r="U349" s="182"/>
      <c r="V349" s="182"/>
      <c r="W349" s="182"/>
      <c r="X349" s="182"/>
      <c r="Y349" s="182"/>
      <c r="Z349" s="42">
        <f t="shared" si="46"/>
        <v>0</v>
      </c>
      <c r="AA349" s="42">
        <f t="shared" si="41"/>
        <v>0</v>
      </c>
      <c r="AB349" s="42">
        <f t="shared" si="42"/>
        <v>0</v>
      </c>
    </row>
    <row r="350" spans="1:28" ht="15" customHeight="1" thickBot="1" x14ac:dyDescent="0.3">
      <c r="A350" s="144">
        <f t="shared" si="47"/>
        <v>43801</v>
      </c>
      <c r="B350" s="145">
        <f t="shared" si="40"/>
        <v>2</v>
      </c>
      <c r="C350" s="146">
        <f>ROW()</f>
        <v>350</v>
      </c>
      <c r="D350" s="177">
        <f t="shared" si="43"/>
        <v>49</v>
      </c>
      <c r="E350" s="121">
        <f t="shared" si="44"/>
        <v>2</v>
      </c>
      <c r="F350" s="122">
        <f t="shared" si="45"/>
        <v>43801</v>
      </c>
      <c r="G350" s="165" t="str">
        <f>IF(ControlTardes!H350&lt;&gt;"",ControlTardes!H350,"")</f>
        <v/>
      </c>
      <c r="H350" s="156">
        <f>ControlTardes!I350</f>
        <v>0</v>
      </c>
      <c r="I350" s="139" t="s">
        <v>23</v>
      </c>
      <c r="J350" s="157">
        <f>ControlTardes!K350</f>
        <v>0</v>
      </c>
      <c r="K350" s="138" t="str">
        <f>ControlTardes!L350</f>
        <v>NO</v>
      </c>
      <c r="L350" s="147" t="str">
        <f>IF(Tabla1[[#This Row],[Tardes]]="SI",1,"")</f>
        <v/>
      </c>
      <c r="M350" s="67"/>
      <c r="N350" s="83"/>
      <c r="O350" s="97"/>
      <c r="P350" s="97"/>
      <c r="Q350" s="97"/>
      <c r="R350" s="97"/>
      <c r="S350" s="182"/>
      <c r="T350" s="182"/>
      <c r="U350" s="182"/>
      <c r="V350" s="182"/>
      <c r="W350" s="182"/>
      <c r="X350" s="182"/>
      <c r="Y350" s="182"/>
      <c r="Z350" s="42">
        <f t="shared" si="46"/>
        <v>0</v>
      </c>
      <c r="AA350" s="42">
        <f t="shared" si="41"/>
        <v>0</v>
      </c>
      <c r="AB350" s="42">
        <f t="shared" si="42"/>
        <v>0</v>
      </c>
    </row>
    <row r="351" spans="1:28" ht="15" customHeight="1" thickTop="1" thickBot="1" x14ac:dyDescent="0.3">
      <c r="A351" s="144">
        <f t="shared" si="47"/>
        <v>43802</v>
      </c>
      <c r="B351" s="145">
        <f t="shared" si="40"/>
        <v>3</v>
      </c>
      <c r="C351" s="146">
        <f>ROW()</f>
        <v>351</v>
      </c>
      <c r="D351" s="177">
        <f t="shared" si="43"/>
        <v>49</v>
      </c>
      <c r="E351" s="123">
        <f t="shared" si="44"/>
        <v>3</v>
      </c>
      <c r="F351" s="124">
        <f t="shared" si="45"/>
        <v>43802</v>
      </c>
      <c r="G351" s="163" t="str">
        <f>IF(ControlTardes!H351&lt;&gt;"",ControlTardes!H351,"")</f>
        <v/>
      </c>
      <c r="H351" s="158">
        <f>ControlTardes!I351</f>
        <v>0</v>
      </c>
      <c r="I351" s="140" t="s">
        <v>23</v>
      </c>
      <c r="J351" s="159">
        <f>ControlTardes!K351</f>
        <v>0</v>
      </c>
      <c r="K351" s="138" t="str">
        <f>ControlTardes!L351</f>
        <v>NO</v>
      </c>
      <c r="L351" s="147" t="str">
        <f>IF(Tabla1[[#This Row],[Tardes]]="SI",1,"")</f>
        <v/>
      </c>
      <c r="M351" s="67"/>
      <c r="N351" s="83"/>
      <c r="O351" s="97"/>
      <c r="P351" s="97"/>
      <c r="Q351" s="97"/>
      <c r="R351" s="97"/>
      <c r="S351" s="182">
        <f>COUNTIF(G351:G357,"")</f>
        <v>3</v>
      </c>
      <c r="T351" s="182">
        <f>S351*7</f>
        <v>21</v>
      </c>
      <c r="U351" s="182">
        <f>$U$11*S351</f>
        <v>25.200000000000003</v>
      </c>
      <c r="V351" s="182">
        <f>U351-INT(U351)</f>
        <v>0.20000000000000284</v>
      </c>
      <c r="W351" s="182">
        <f>SUM(Z351:Z357)</f>
        <v>0</v>
      </c>
      <c r="X351" s="182">
        <f>W351-INT(W351)</f>
        <v>0</v>
      </c>
      <c r="Y351" s="182" t="str">
        <f>IF(W351&lt;U351,IF(W351&gt;T351,"SI","NO"),"NO")</f>
        <v>NO</v>
      </c>
      <c r="Z351" s="42">
        <f t="shared" si="46"/>
        <v>0</v>
      </c>
      <c r="AA351" s="42">
        <f t="shared" si="41"/>
        <v>0</v>
      </c>
      <c r="AB351" s="42">
        <f t="shared" si="42"/>
        <v>0</v>
      </c>
    </row>
    <row r="352" spans="1:28" ht="15" customHeight="1" thickTop="1" thickBot="1" x14ac:dyDescent="0.3">
      <c r="A352" s="144">
        <f t="shared" si="47"/>
        <v>43803</v>
      </c>
      <c r="B352" s="145">
        <f t="shared" si="40"/>
        <v>4</v>
      </c>
      <c r="C352" s="146">
        <f>ROW()</f>
        <v>352</v>
      </c>
      <c r="D352" s="177">
        <f t="shared" si="43"/>
        <v>49</v>
      </c>
      <c r="E352" s="123">
        <f t="shared" si="44"/>
        <v>4</v>
      </c>
      <c r="F352" s="124">
        <f t="shared" si="45"/>
        <v>43803</v>
      </c>
      <c r="G352" s="163" t="str">
        <f>IF(ControlTardes!H352&lt;&gt;"",ControlTardes!H352,"")</f>
        <v/>
      </c>
      <c r="H352" s="158">
        <f>ControlTardes!I352</f>
        <v>0</v>
      </c>
      <c r="I352" s="140" t="s">
        <v>23</v>
      </c>
      <c r="J352" s="159">
        <f>ControlTardes!K352</f>
        <v>0</v>
      </c>
      <c r="K352" s="138" t="str">
        <f>ControlTardes!L352</f>
        <v>NO</v>
      </c>
      <c r="L352" s="147" t="str">
        <f>IF(Tabla1[[#This Row],[Tardes]]="SI",1,"")</f>
        <v/>
      </c>
      <c r="M352" s="67"/>
      <c r="N352" s="83"/>
      <c r="O352" s="97"/>
      <c r="P352" s="97"/>
      <c r="Q352" s="97"/>
      <c r="R352" s="97"/>
      <c r="S352" s="182"/>
      <c r="T352" s="182"/>
      <c r="U352" s="182"/>
      <c r="V352" s="182"/>
      <c r="W352" s="182"/>
      <c r="X352" s="182"/>
      <c r="Y352" s="182"/>
      <c r="Z352" s="42">
        <f t="shared" si="46"/>
        <v>0</v>
      </c>
      <c r="AA352" s="42">
        <f t="shared" si="41"/>
        <v>0</v>
      </c>
      <c r="AB352" s="42">
        <f t="shared" si="42"/>
        <v>0</v>
      </c>
    </row>
    <row r="353" spans="1:28" ht="15" customHeight="1" thickTop="1" x14ac:dyDescent="0.25">
      <c r="A353" s="144">
        <f t="shared" si="47"/>
        <v>43804</v>
      </c>
      <c r="B353" s="145">
        <f t="shared" si="40"/>
        <v>5</v>
      </c>
      <c r="C353" s="146">
        <f>ROW()</f>
        <v>353</v>
      </c>
      <c r="D353" s="177">
        <f t="shared" si="43"/>
        <v>49</v>
      </c>
      <c r="E353" s="125">
        <f t="shared" si="44"/>
        <v>5</v>
      </c>
      <c r="F353" s="126">
        <f t="shared" si="45"/>
        <v>43804</v>
      </c>
      <c r="G353" s="164" t="str">
        <f>IF(ControlTardes!H353&lt;&gt;"",ControlTardes!H353,"")</f>
        <v/>
      </c>
      <c r="H353" s="160">
        <f>ControlTardes!I353</f>
        <v>0</v>
      </c>
      <c r="I353" s="141" t="s">
        <v>23</v>
      </c>
      <c r="J353" s="161">
        <f>ControlTardes!K353</f>
        <v>0</v>
      </c>
      <c r="K353" s="138" t="str">
        <f>ControlTardes!L353</f>
        <v>NO</v>
      </c>
      <c r="L353" s="147" t="str">
        <f>IF(Tabla1[[#This Row],[Tardes]]="SI",1,"")</f>
        <v/>
      </c>
      <c r="M353" s="67"/>
      <c r="N353" s="83"/>
      <c r="O353" s="97"/>
      <c r="P353" s="97"/>
      <c r="Q353" s="97"/>
      <c r="R353" s="97"/>
      <c r="S353" s="182"/>
      <c r="T353" s="182"/>
      <c r="U353" s="182"/>
      <c r="V353" s="182"/>
      <c r="W353" s="182"/>
      <c r="X353" s="182"/>
      <c r="Y353" s="182"/>
      <c r="Z353" s="42">
        <f t="shared" si="46"/>
        <v>0</v>
      </c>
      <c r="AA353" s="42">
        <f t="shared" si="41"/>
        <v>0</v>
      </c>
      <c r="AB353" s="42">
        <f t="shared" si="42"/>
        <v>0</v>
      </c>
    </row>
    <row r="354" spans="1:28" ht="15" customHeight="1" x14ac:dyDescent="0.25">
      <c r="A354" s="144">
        <f t="shared" si="47"/>
        <v>43805</v>
      </c>
      <c r="B354" s="145">
        <f t="shared" si="40"/>
        <v>6</v>
      </c>
      <c r="C354" s="146">
        <f>ROW()</f>
        <v>354</v>
      </c>
      <c r="D354" s="177">
        <f t="shared" si="43"/>
        <v>49</v>
      </c>
      <c r="E354" s="119">
        <f t="shared" si="44"/>
        <v>6</v>
      </c>
      <c r="F354" s="120">
        <f t="shared" si="45"/>
        <v>43805</v>
      </c>
      <c r="G354" s="154" t="str">
        <f>IF(ControlTardes!H354&lt;&gt;"",ControlTardes!H354,"")</f>
        <v>FESTIVO</v>
      </c>
      <c r="H354" s="162">
        <f>ControlTardes!I354</f>
        <v>0</v>
      </c>
      <c r="I354" s="138" t="s">
        <v>23</v>
      </c>
      <c r="J354" s="155">
        <f>ControlTardes!K354</f>
        <v>0</v>
      </c>
      <c r="K354" s="138" t="str">
        <f>ControlTardes!L354</f>
        <v>NO</v>
      </c>
      <c r="L354" s="147" t="str">
        <f>IF(Tabla1[[#This Row],[Tardes]]="SI",1,"")</f>
        <v/>
      </c>
      <c r="M354" s="67"/>
      <c r="N354" s="83"/>
      <c r="O354" s="97"/>
      <c r="P354" s="97"/>
      <c r="Q354" s="97"/>
      <c r="R354" s="97"/>
      <c r="S354" s="182"/>
      <c r="T354" s="182"/>
      <c r="U354" s="182"/>
      <c r="V354" s="182"/>
      <c r="W354" s="182"/>
      <c r="X354" s="182"/>
      <c r="Y354" s="182"/>
      <c r="Z354" s="42">
        <f t="shared" si="46"/>
        <v>0</v>
      </c>
      <c r="AA354" s="42">
        <f t="shared" si="41"/>
        <v>0</v>
      </c>
      <c r="AB354" s="42">
        <f t="shared" si="42"/>
        <v>0</v>
      </c>
    </row>
    <row r="355" spans="1:28" ht="15" customHeight="1" x14ac:dyDescent="0.25">
      <c r="A355" s="144">
        <f t="shared" si="47"/>
        <v>43806</v>
      </c>
      <c r="B355" s="145">
        <f t="shared" si="40"/>
        <v>7</v>
      </c>
      <c r="C355" s="146">
        <f>ROW()</f>
        <v>355</v>
      </c>
      <c r="D355" s="177">
        <f t="shared" si="43"/>
        <v>49</v>
      </c>
      <c r="E355" s="119">
        <f t="shared" si="44"/>
        <v>7</v>
      </c>
      <c r="F355" s="120">
        <f t="shared" si="45"/>
        <v>43806</v>
      </c>
      <c r="G355" s="154" t="str">
        <f>IF(ControlTardes!H355&lt;&gt;"",ControlTardes!H355,"")</f>
        <v>FESTIVO</v>
      </c>
      <c r="H355" s="162">
        <f>ControlTardes!I355</f>
        <v>0</v>
      </c>
      <c r="I355" s="138" t="s">
        <v>23</v>
      </c>
      <c r="J355" s="155">
        <f>ControlTardes!K355</f>
        <v>0</v>
      </c>
      <c r="K355" s="138" t="str">
        <f>ControlTardes!L355</f>
        <v>NO</v>
      </c>
      <c r="L355" s="147" t="str">
        <f>IF(Tabla1[[#This Row],[Tardes]]="SI",1,"")</f>
        <v/>
      </c>
      <c r="M355" s="67"/>
      <c r="N355" s="83"/>
      <c r="O355" s="97"/>
      <c r="P355" s="97"/>
      <c r="Q355" s="97"/>
      <c r="R355" s="97"/>
      <c r="S355" s="182"/>
      <c r="T355" s="182"/>
      <c r="U355" s="182"/>
      <c r="V355" s="182"/>
      <c r="W355" s="182"/>
      <c r="X355" s="182"/>
      <c r="Y355" s="182"/>
      <c r="Z355" s="42">
        <f t="shared" si="46"/>
        <v>0</v>
      </c>
      <c r="AA355" s="42">
        <f t="shared" si="41"/>
        <v>0</v>
      </c>
      <c r="AB355" s="42">
        <f t="shared" si="42"/>
        <v>0</v>
      </c>
    </row>
    <row r="356" spans="1:28" ht="15" customHeight="1" x14ac:dyDescent="0.25">
      <c r="A356" s="144">
        <f t="shared" si="47"/>
        <v>43807</v>
      </c>
      <c r="B356" s="145">
        <f t="shared" si="40"/>
        <v>1</v>
      </c>
      <c r="C356" s="146">
        <f>ROW()</f>
        <v>356</v>
      </c>
      <c r="D356" s="177">
        <f t="shared" si="43"/>
        <v>49</v>
      </c>
      <c r="E356" s="119">
        <f t="shared" si="44"/>
        <v>8</v>
      </c>
      <c r="F356" s="120">
        <f t="shared" si="45"/>
        <v>43807</v>
      </c>
      <c r="G356" s="154" t="str">
        <f>IF(ControlTardes!H356&lt;&gt;"",ControlTardes!H356,"")</f>
        <v>FESTIVO</v>
      </c>
      <c r="H356" s="162">
        <f>ControlTardes!I356</f>
        <v>0</v>
      </c>
      <c r="I356" s="138" t="s">
        <v>23</v>
      </c>
      <c r="J356" s="155">
        <f>ControlTardes!K356</f>
        <v>0</v>
      </c>
      <c r="K356" s="138" t="str">
        <f>ControlTardes!L356</f>
        <v>NO</v>
      </c>
      <c r="L356" s="147" t="str">
        <f>IF(Tabla1[[#This Row],[Tardes]]="SI",1,"")</f>
        <v/>
      </c>
      <c r="M356" s="67"/>
      <c r="N356" s="83"/>
      <c r="O356" s="97"/>
      <c r="P356" s="97"/>
      <c r="Q356" s="97"/>
      <c r="R356" s="97"/>
      <c r="S356" s="182"/>
      <c r="T356" s="182"/>
      <c r="U356" s="182"/>
      <c r="V356" s="182"/>
      <c r="W356" s="182"/>
      <c r="X356" s="182"/>
      <c r="Y356" s="182"/>
      <c r="Z356" s="42">
        <f t="shared" si="46"/>
        <v>0</v>
      </c>
      <c r="AA356" s="42">
        <f t="shared" si="41"/>
        <v>0</v>
      </c>
      <c r="AB356" s="42">
        <f t="shared" si="42"/>
        <v>0</v>
      </c>
    </row>
    <row r="357" spans="1:28" ht="15" customHeight="1" x14ac:dyDescent="0.25">
      <c r="A357" s="144">
        <f t="shared" si="47"/>
        <v>43808</v>
      </c>
      <c r="B357" s="145">
        <f t="shared" si="40"/>
        <v>2</v>
      </c>
      <c r="C357" s="146">
        <f>ROW()</f>
        <v>357</v>
      </c>
      <c r="D357" s="177">
        <f t="shared" si="43"/>
        <v>50</v>
      </c>
      <c r="E357" s="119">
        <f t="shared" si="44"/>
        <v>9</v>
      </c>
      <c r="F357" s="120">
        <f t="shared" si="45"/>
        <v>43808</v>
      </c>
      <c r="G357" s="154" t="str">
        <f>IF(ControlTardes!H357&lt;&gt;"",ControlTardes!H357,"")</f>
        <v>FESTIVO</v>
      </c>
      <c r="H357" s="162">
        <f>ControlTardes!I357</f>
        <v>0</v>
      </c>
      <c r="I357" s="138" t="s">
        <v>23</v>
      </c>
      <c r="J357" s="155">
        <f>ControlTardes!K357</f>
        <v>0</v>
      </c>
      <c r="K357" s="138" t="str">
        <f>ControlTardes!L357</f>
        <v>NO</v>
      </c>
      <c r="L357" s="147" t="str">
        <f>IF(Tabla1[[#This Row],[Tardes]]="SI",1,"")</f>
        <v/>
      </c>
      <c r="M357" s="67"/>
      <c r="N357" s="83"/>
      <c r="O357" s="97"/>
      <c r="P357" s="97"/>
      <c r="Q357" s="97"/>
      <c r="R357" s="97"/>
      <c r="S357" s="182"/>
      <c r="T357" s="182"/>
      <c r="U357" s="182"/>
      <c r="V357" s="182"/>
      <c r="W357" s="182"/>
      <c r="X357" s="182"/>
      <c r="Y357" s="182"/>
      <c r="Z357" s="42">
        <f t="shared" si="46"/>
        <v>0</v>
      </c>
      <c r="AA357" s="42">
        <f t="shared" si="41"/>
        <v>0</v>
      </c>
      <c r="AB357" s="42">
        <f t="shared" si="42"/>
        <v>0</v>
      </c>
    </row>
    <row r="358" spans="1:28" ht="15" customHeight="1" thickBot="1" x14ac:dyDescent="0.3">
      <c r="A358" s="144">
        <f t="shared" si="47"/>
        <v>43809</v>
      </c>
      <c r="B358" s="145">
        <f t="shared" si="40"/>
        <v>3</v>
      </c>
      <c r="C358" s="146">
        <f>ROW()</f>
        <v>358</v>
      </c>
      <c r="D358" s="177">
        <f t="shared" si="43"/>
        <v>50</v>
      </c>
      <c r="E358" s="121">
        <f t="shared" si="44"/>
        <v>10</v>
      </c>
      <c r="F358" s="122">
        <f t="shared" si="45"/>
        <v>43809</v>
      </c>
      <c r="G358" s="165" t="str">
        <f>IF(ControlTardes!H358&lt;&gt;"",ControlTardes!H358,"")</f>
        <v/>
      </c>
      <c r="H358" s="156">
        <f>ControlTardes!I358</f>
        <v>0</v>
      </c>
      <c r="I358" s="139" t="s">
        <v>23</v>
      </c>
      <c r="J358" s="157">
        <f>ControlTardes!K358</f>
        <v>0</v>
      </c>
      <c r="K358" s="138" t="str">
        <f>ControlTardes!L358</f>
        <v>NO</v>
      </c>
      <c r="L358" s="147" t="str">
        <f>IF(Tabla1[[#This Row],[Tardes]]="SI",1,"")</f>
        <v/>
      </c>
      <c r="M358" s="67"/>
      <c r="N358" s="83"/>
      <c r="O358" s="97"/>
      <c r="P358" s="97"/>
      <c r="Q358" s="97"/>
      <c r="R358" s="97"/>
      <c r="S358" s="182">
        <f>COUNTIF(G358:G364,"")</f>
        <v>5</v>
      </c>
      <c r="T358" s="182">
        <f>S358*7</f>
        <v>35</v>
      </c>
      <c r="U358" s="182">
        <f>$U$11*S358</f>
        <v>42</v>
      </c>
      <c r="V358" s="182">
        <f>U358-INT(U358)</f>
        <v>0</v>
      </c>
      <c r="W358" s="182">
        <f>SUM(Z358:Z364)</f>
        <v>0</v>
      </c>
      <c r="X358" s="182">
        <f>W358-INT(W358)</f>
        <v>0</v>
      </c>
      <c r="Y358" s="182" t="str">
        <f>IF(W358&lt;U358,IF(W358&gt;T358,"SI","NO"),"NO")</f>
        <v>NO</v>
      </c>
      <c r="Z358" s="42">
        <f t="shared" si="46"/>
        <v>0</v>
      </c>
      <c r="AA358" s="42">
        <f t="shared" si="41"/>
        <v>0</v>
      </c>
      <c r="AB358" s="42">
        <f t="shared" si="42"/>
        <v>0</v>
      </c>
    </row>
    <row r="359" spans="1:28" ht="15" customHeight="1" thickTop="1" thickBot="1" x14ac:dyDescent="0.3">
      <c r="A359" s="144">
        <f t="shared" si="47"/>
        <v>43810</v>
      </c>
      <c r="B359" s="145">
        <f t="shared" si="40"/>
        <v>4</v>
      </c>
      <c r="C359" s="146">
        <f>ROW()</f>
        <v>359</v>
      </c>
      <c r="D359" s="177">
        <f t="shared" si="43"/>
        <v>50</v>
      </c>
      <c r="E359" s="123">
        <f t="shared" si="44"/>
        <v>11</v>
      </c>
      <c r="F359" s="124">
        <f t="shared" si="45"/>
        <v>43810</v>
      </c>
      <c r="G359" s="163" t="str">
        <f>IF(ControlTardes!H359&lt;&gt;"",ControlTardes!H359,"")</f>
        <v/>
      </c>
      <c r="H359" s="158">
        <f>ControlTardes!I359</f>
        <v>0</v>
      </c>
      <c r="I359" s="140" t="s">
        <v>23</v>
      </c>
      <c r="J359" s="159">
        <f>ControlTardes!K359</f>
        <v>0</v>
      </c>
      <c r="K359" s="138" t="str">
        <f>ControlTardes!L359</f>
        <v>NO</v>
      </c>
      <c r="L359" s="147" t="str">
        <f>IF(Tabla1[[#This Row],[Tardes]]="SI",1,"")</f>
        <v/>
      </c>
      <c r="M359" s="67"/>
      <c r="N359" s="83"/>
      <c r="O359" s="97"/>
      <c r="P359" s="97"/>
      <c r="Q359" s="97"/>
      <c r="R359" s="97"/>
      <c r="S359" s="182"/>
      <c r="T359" s="182"/>
      <c r="U359" s="182"/>
      <c r="V359" s="182"/>
      <c r="W359" s="182"/>
      <c r="X359" s="182"/>
      <c r="Y359" s="182"/>
      <c r="Z359" s="42">
        <f t="shared" si="46"/>
        <v>0</v>
      </c>
      <c r="AA359" s="42">
        <f t="shared" si="41"/>
        <v>0</v>
      </c>
      <c r="AB359" s="42">
        <f t="shared" si="42"/>
        <v>0</v>
      </c>
    </row>
    <row r="360" spans="1:28" ht="15" customHeight="1" thickTop="1" thickBot="1" x14ac:dyDescent="0.3">
      <c r="A360" s="144">
        <f t="shared" si="47"/>
        <v>43811</v>
      </c>
      <c r="B360" s="145">
        <f t="shared" si="40"/>
        <v>5</v>
      </c>
      <c r="C360" s="146">
        <f>ROW()</f>
        <v>360</v>
      </c>
      <c r="D360" s="177">
        <f t="shared" si="43"/>
        <v>50</v>
      </c>
      <c r="E360" s="123">
        <f t="shared" si="44"/>
        <v>12</v>
      </c>
      <c r="F360" s="124">
        <f t="shared" si="45"/>
        <v>43811</v>
      </c>
      <c r="G360" s="163" t="str">
        <f>IF(ControlTardes!H360&lt;&gt;"",ControlTardes!H360,"")</f>
        <v/>
      </c>
      <c r="H360" s="158">
        <f>ControlTardes!I360</f>
        <v>0</v>
      </c>
      <c r="I360" s="140" t="s">
        <v>23</v>
      </c>
      <c r="J360" s="159">
        <f>ControlTardes!K360</f>
        <v>0</v>
      </c>
      <c r="K360" s="138" t="str">
        <f>ControlTardes!L360</f>
        <v>NO</v>
      </c>
      <c r="L360" s="147" t="str">
        <f>IF(Tabla1[[#This Row],[Tardes]]="SI",1,"")</f>
        <v/>
      </c>
      <c r="M360" s="67"/>
      <c r="N360" s="83"/>
      <c r="O360" s="97"/>
      <c r="P360" s="97"/>
      <c r="Q360" s="97"/>
      <c r="R360" s="97"/>
      <c r="S360" s="182"/>
      <c r="T360" s="182"/>
      <c r="U360" s="182"/>
      <c r="V360" s="182"/>
      <c r="W360" s="182"/>
      <c r="X360" s="182"/>
      <c r="Y360" s="182"/>
      <c r="Z360" s="42">
        <f t="shared" si="46"/>
        <v>0</v>
      </c>
      <c r="AA360" s="42">
        <f t="shared" si="41"/>
        <v>0</v>
      </c>
      <c r="AB360" s="42">
        <f t="shared" si="42"/>
        <v>0</v>
      </c>
    </row>
    <row r="361" spans="1:28" ht="15" customHeight="1" thickTop="1" x14ac:dyDescent="0.25">
      <c r="A361" s="144">
        <f t="shared" si="47"/>
        <v>43812</v>
      </c>
      <c r="B361" s="145">
        <f t="shared" si="40"/>
        <v>6</v>
      </c>
      <c r="C361" s="146">
        <f>ROW()</f>
        <v>361</v>
      </c>
      <c r="D361" s="177">
        <f t="shared" si="43"/>
        <v>50</v>
      </c>
      <c r="E361" s="125">
        <f t="shared" si="44"/>
        <v>13</v>
      </c>
      <c r="F361" s="126">
        <f t="shared" si="45"/>
        <v>43812</v>
      </c>
      <c r="G361" s="164" t="str">
        <f>IF(ControlTardes!H361&lt;&gt;"",ControlTardes!H361,"")</f>
        <v/>
      </c>
      <c r="H361" s="160">
        <f>ControlTardes!I361</f>
        <v>0</v>
      </c>
      <c r="I361" s="141" t="s">
        <v>23</v>
      </c>
      <c r="J361" s="161">
        <f>ControlTardes!K361</f>
        <v>0</v>
      </c>
      <c r="K361" s="138" t="str">
        <f>ControlTardes!L361</f>
        <v>NO</v>
      </c>
      <c r="L361" s="147" t="str">
        <f>IF(Tabla1[[#This Row],[Tardes]]="SI",1,"")</f>
        <v/>
      </c>
      <c r="M361" s="67"/>
      <c r="N361" s="83"/>
      <c r="O361" s="97"/>
      <c r="P361" s="97"/>
      <c r="Q361" s="97"/>
      <c r="R361" s="97"/>
      <c r="S361" s="182"/>
      <c r="T361" s="182"/>
      <c r="U361" s="182"/>
      <c r="V361" s="182"/>
      <c r="W361" s="182"/>
      <c r="X361" s="182"/>
      <c r="Y361" s="182"/>
      <c r="Z361" s="42">
        <f t="shared" si="46"/>
        <v>0</v>
      </c>
      <c r="AA361" s="42">
        <f t="shared" si="41"/>
        <v>0</v>
      </c>
      <c r="AB361" s="42">
        <f t="shared" si="42"/>
        <v>0</v>
      </c>
    </row>
    <row r="362" spans="1:28" ht="15" customHeight="1" x14ac:dyDescent="0.25">
      <c r="A362" s="144">
        <f t="shared" si="47"/>
        <v>43813</v>
      </c>
      <c r="B362" s="145">
        <f t="shared" si="40"/>
        <v>7</v>
      </c>
      <c r="C362" s="146">
        <f>ROW()</f>
        <v>362</v>
      </c>
      <c r="D362" s="177">
        <f t="shared" si="43"/>
        <v>50</v>
      </c>
      <c r="E362" s="119">
        <f t="shared" si="44"/>
        <v>14</v>
      </c>
      <c r="F362" s="120">
        <f t="shared" si="45"/>
        <v>43813</v>
      </c>
      <c r="G362" s="154" t="str">
        <f>IF(ControlTardes!H362&lt;&gt;"",ControlTardes!H362,"")</f>
        <v>FESTIVO</v>
      </c>
      <c r="H362" s="162">
        <f>ControlTardes!I362</f>
        <v>0</v>
      </c>
      <c r="I362" s="138" t="s">
        <v>23</v>
      </c>
      <c r="J362" s="155">
        <f>ControlTardes!K362</f>
        <v>0</v>
      </c>
      <c r="K362" s="138" t="str">
        <f>ControlTardes!L362</f>
        <v>NO</v>
      </c>
      <c r="L362" s="147" t="str">
        <f>IF(Tabla1[[#This Row],[Tardes]]="SI",1,"")</f>
        <v/>
      </c>
      <c r="M362" s="67"/>
      <c r="N362" s="83"/>
      <c r="O362" s="97"/>
      <c r="P362" s="97"/>
      <c r="Q362" s="97"/>
      <c r="R362" s="97"/>
      <c r="S362" s="182"/>
      <c r="T362" s="182"/>
      <c r="U362" s="182"/>
      <c r="V362" s="182"/>
      <c r="W362" s="182"/>
      <c r="X362" s="182"/>
      <c r="Y362" s="182"/>
      <c r="Z362" s="42">
        <f t="shared" si="46"/>
        <v>0</v>
      </c>
      <c r="AA362" s="42">
        <f t="shared" si="41"/>
        <v>0</v>
      </c>
      <c r="AB362" s="42">
        <f t="shared" si="42"/>
        <v>0</v>
      </c>
    </row>
    <row r="363" spans="1:28" ht="15" customHeight="1" x14ac:dyDescent="0.25">
      <c r="A363" s="144">
        <f t="shared" si="47"/>
        <v>43814</v>
      </c>
      <c r="B363" s="145">
        <f t="shared" si="40"/>
        <v>1</v>
      </c>
      <c r="C363" s="146">
        <f>ROW()</f>
        <v>363</v>
      </c>
      <c r="D363" s="177">
        <f t="shared" si="43"/>
        <v>50</v>
      </c>
      <c r="E363" s="119">
        <f t="shared" si="44"/>
        <v>15</v>
      </c>
      <c r="F363" s="120">
        <f t="shared" si="45"/>
        <v>43814</v>
      </c>
      <c r="G363" s="154" t="str">
        <f>IF(ControlTardes!H363&lt;&gt;"",ControlTardes!H363,"")</f>
        <v>FESTIVO</v>
      </c>
      <c r="H363" s="162">
        <f>ControlTardes!I363</f>
        <v>0</v>
      </c>
      <c r="I363" s="138" t="s">
        <v>23</v>
      </c>
      <c r="J363" s="155">
        <f>ControlTardes!K363</f>
        <v>0</v>
      </c>
      <c r="K363" s="138" t="str">
        <f>ControlTardes!L363</f>
        <v>NO</v>
      </c>
      <c r="L363" s="147" t="str">
        <f>IF(Tabla1[[#This Row],[Tardes]]="SI",1,"")</f>
        <v/>
      </c>
      <c r="M363" s="67"/>
      <c r="N363" s="83"/>
      <c r="O363" s="97"/>
      <c r="P363" s="97"/>
      <c r="Q363" s="97"/>
      <c r="R363" s="97"/>
      <c r="S363" s="182"/>
      <c r="T363" s="182"/>
      <c r="U363" s="182"/>
      <c r="V363" s="182"/>
      <c r="W363" s="182"/>
      <c r="X363" s="182"/>
      <c r="Y363" s="182"/>
      <c r="Z363" s="42">
        <f t="shared" si="46"/>
        <v>0</v>
      </c>
      <c r="AA363" s="42">
        <f t="shared" si="41"/>
        <v>0</v>
      </c>
      <c r="AB363" s="42">
        <f t="shared" si="42"/>
        <v>0</v>
      </c>
    </row>
    <row r="364" spans="1:28" ht="15" customHeight="1" thickBot="1" x14ac:dyDescent="0.3">
      <c r="A364" s="144">
        <f t="shared" si="47"/>
        <v>43815</v>
      </c>
      <c r="B364" s="145">
        <f t="shared" si="40"/>
        <v>2</v>
      </c>
      <c r="C364" s="146">
        <f>ROW()</f>
        <v>364</v>
      </c>
      <c r="D364" s="177">
        <f t="shared" si="43"/>
        <v>51</v>
      </c>
      <c r="E364" s="121">
        <f t="shared" si="44"/>
        <v>16</v>
      </c>
      <c r="F364" s="122">
        <f t="shared" si="45"/>
        <v>43815</v>
      </c>
      <c r="G364" s="165" t="str">
        <f>IF(ControlTardes!H364&lt;&gt;"",ControlTardes!H364,"")</f>
        <v/>
      </c>
      <c r="H364" s="156">
        <f>ControlTardes!I364</f>
        <v>0</v>
      </c>
      <c r="I364" s="139" t="s">
        <v>23</v>
      </c>
      <c r="J364" s="157">
        <f>ControlTardes!K364</f>
        <v>0</v>
      </c>
      <c r="K364" s="138" t="str">
        <f>ControlTardes!L364</f>
        <v>NO</v>
      </c>
      <c r="L364" s="147" t="str">
        <f>IF(Tabla1[[#This Row],[Tardes]]="SI",1,"")</f>
        <v/>
      </c>
      <c r="M364" s="67"/>
      <c r="N364" s="83"/>
      <c r="O364" s="97"/>
      <c r="P364" s="97"/>
      <c r="Q364" s="97"/>
      <c r="R364" s="97"/>
      <c r="S364" s="182"/>
      <c r="T364" s="182"/>
      <c r="U364" s="182"/>
      <c r="V364" s="182"/>
      <c r="W364" s="182"/>
      <c r="X364" s="182"/>
      <c r="Y364" s="182"/>
      <c r="Z364" s="42">
        <f t="shared" si="46"/>
        <v>0</v>
      </c>
      <c r="AA364" s="42">
        <f t="shared" si="41"/>
        <v>0</v>
      </c>
      <c r="AB364" s="42">
        <f t="shared" si="42"/>
        <v>0</v>
      </c>
    </row>
    <row r="365" spans="1:28" ht="15" customHeight="1" thickTop="1" thickBot="1" x14ac:dyDescent="0.3">
      <c r="A365" s="144">
        <f t="shared" si="47"/>
        <v>43816</v>
      </c>
      <c r="B365" s="145">
        <f t="shared" si="40"/>
        <v>3</v>
      </c>
      <c r="C365" s="146">
        <f>ROW()</f>
        <v>365</v>
      </c>
      <c r="D365" s="177">
        <f t="shared" si="43"/>
        <v>51</v>
      </c>
      <c r="E365" s="123">
        <f t="shared" si="44"/>
        <v>17</v>
      </c>
      <c r="F365" s="124">
        <f t="shared" si="45"/>
        <v>43816</v>
      </c>
      <c r="G365" s="163" t="str">
        <f>IF(ControlTardes!H365&lt;&gt;"",ControlTardes!H365,"")</f>
        <v/>
      </c>
      <c r="H365" s="158">
        <f>ControlTardes!I365</f>
        <v>0</v>
      </c>
      <c r="I365" s="140" t="s">
        <v>23</v>
      </c>
      <c r="J365" s="159">
        <f>ControlTardes!K365</f>
        <v>0</v>
      </c>
      <c r="K365" s="138" t="str">
        <f>ControlTardes!L365</f>
        <v>NO</v>
      </c>
      <c r="L365" s="147" t="str">
        <f>IF(Tabla1[[#This Row],[Tardes]]="SI",1,"")</f>
        <v/>
      </c>
      <c r="M365" s="67"/>
      <c r="N365" s="83"/>
      <c r="O365" s="97"/>
      <c r="P365" s="97"/>
      <c r="Q365" s="97"/>
      <c r="R365" s="97"/>
      <c r="S365" s="182">
        <f>COUNTIF(G365:G371,"")</f>
        <v>5</v>
      </c>
      <c r="T365" s="182">
        <f>S365*7</f>
        <v>35</v>
      </c>
      <c r="U365" s="182">
        <f>$U$11*S365</f>
        <v>42</v>
      </c>
      <c r="V365" s="182">
        <f>U365-INT(U365)</f>
        <v>0</v>
      </c>
      <c r="W365" s="182">
        <f>SUM(Z365:Z371)</f>
        <v>0</v>
      </c>
      <c r="X365" s="182">
        <f>W365-INT(W365)</f>
        <v>0</v>
      </c>
      <c r="Y365" s="182" t="str">
        <f>IF(W365&lt;U365,IF(W365&gt;T365,"SI","NO"),"NO")</f>
        <v>NO</v>
      </c>
      <c r="Z365" s="42">
        <f t="shared" si="46"/>
        <v>0</v>
      </c>
      <c r="AA365" s="42">
        <f t="shared" si="41"/>
        <v>0</v>
      </c>
      <c r="AB365" s="42">
        <f t="shared" si="42"/>
        <v>0</v>
      </c>
    </row>
    <row r="366" spans="1:28" ht="15" customHeight="1" thickTop="1" thickBot="1" x14ac:dyDescent="0.3">
      <c r="A366" s="144">
        <f t="shared" si="47"/>
        <v>43817</v>
      </c>
      <c r="B366" s="145">
        <f t="shared" si="40"/>
        <v>4</v>
      </c>
      <c r="C366" s="146">
        <f>ROW()</f>
        <v>366</v>
      </c>
      <c r="D366" s="177">
        <f t="shared" si="43"/>
        <v>51</v>
      </c>
      <c r="E366" s="123">
        <f t="shared" si="44"/>
        <v>18</v>
      </c>
      <c r="F366" s="124">
        <f t="shared" si="45"/>
        <v>43817</v>
      </c>
      <c r="G366" s="163" t="str">
        <f>IF(ControlTardes!H366&lt;&gt;"",ControlTardes!H366,"")</f>
        <v/>
      </c>
      <c r="H366" s="158">
        <f>ControlTardes!I366</f>
        <v>0</v>
      </c>
      <c r="I366" s="140" t="s">
        <v>23</v>
      </c>
      <c r="J366" s="159">
        <f>ControlTardes!K366</f>
        <v>0</v>
      </c>
      <c r="K366" s="138" t="str">
        <f>ControlTardes!L366</f>
        <v>NO</v>
      </c>
      <c r="L366" s="147" t="str">
        <f>IF(Tabla1[[#This Row],[Tardes]]="SI",1,"")</f>
        <v/>
      </c>
      <c r="M366" s="67"/>
      <c r="N366" s="83"/>
      <c r="O366" s="97"/>
      <c r="P366" s="97"/>
      <c r="Q366" s="97"/>
      <c r="R366" s="97"/>
      <c r="S366" s="182"/>
      <c r="T366" s="182"/>
      <c r="U366" s="182"/>
      <c r="V366" s="182"/>
      <c r="W366" s="182"/>
      <c r="X366" s="182"/>
      <c r="Y366" s="182"/>
      <c r="Z366" s="42">
        <f t="shared" si="46"/>
        <v>0</v>
      </c>
      <c r="AA366" s="42">
        <f t="shared" si="41"/>
        <v>0</v>
      </c>
      <c r="AB366" s="42">
        <f t="shared" si="42"/>
        <v>0</v>
      </c>
    </row>
    <row r="367" spans="1:28" ht="15" customHeight="1" thickTop="1" thickBot="1" x14ac:dyDescent="0.3">
      <c r="A367" s="144">
        <f t="shared" si="47"/>
        <v>43818</v>
      </c>
      <c r="B367" s="145">
        <f t="shared" si="40"/>
        <v>5</v>
      </c>
      <c r="C367" s="146">
        <f>ROW()</f>
        <v>367</v>
      </c>
      <c r="D367" s="177">
        <f t="shared" si="43"/>
        <v>51</v>
      </c>
      <c r="E367" s="123">
        <f t="shared" si="44"/>
        <v>19</v>
      </c>
      <c r="F367" s="124">
        <f t="shared" si="45"/>
        <v>43818</v>
      </c>
      <c r="G367" s="163" t="str">
        <f>IF(ControlTardes!H367&lt;&gt;"",ControlTardes!H367,"")</f>
        <v/>
      </c>
      <c r="H367" s="158">
        <f>ControlTardes!I367</f>
        <v>0</v>
      </c>
      <c r="I367" s="140" t="s">
        <v>23</v>
      </c>
      <c r="J367" s="159">
        <f>ControlTardes!K367</f>
        <v>0</v>
      </c>
      <c r="K367" s="138" t="str">
        <f>ControlTardes!L367</f>
        <v>NO</v>
      </c>
      <c r="L367" s="147" t="str">
        <f>IF(Tabla1[[#This Row],[Tardes]]="SI",1,"")</f>
        <v/>
      </c>
      <c r="M367" s="67"/>
      <c r="N367" s="83"/>
      <c r="O367" s="97"/>
      <c r="P367" s="97"/>
      <c r="Q367" s="97"/>
      <c r="R367" s="97"/>
      <c r="S367" s="182"/>
      <c r="T367" s="182"/>
      <c r="U367" s="182"/>
      <c r="V367" s="182"/>
      <c r="W367" s="182"/>
      <c r="X367" s="182"/>
      <c r="Y367" s="182"/>
      <c r="Z367" s="42">
        <f t="shared" si="46"/>
        <v>0</v>
      </c>
      <c r="AA367" s="42">
        <f t="shared" si="41"/>
        <v>0</v>
      </c>
      <c r="AB367" s="42">
        <f t="shared" si="42"/>
        <v>0</v>
      </c>
    </row>
    <row r="368" spans="1:28" ht="15" customHeight="1" thickTop="1" x14ac:dyDescent="0.25">
      <c r="A368" s="144">
        <f t="shared" si="47"/>
        <v>43819</v>
      </c>
      <c r="B368" s="145">
        <f t="shared" si="40"/>
        <v>6</v>
      </c>
      <c r="C368" s="146">
        <f>ROW()</f>
        <v>368</v>
      </c>
      <c r="D368" s="177">
        <f t="shared" si="43"/>
        <v>51</v>
      </c>
      <c r="E368" s="125">
        <f t="shared" si="44"/>
        <v>20</v>
      </c>
      <c r="F368" s="126">
        <f t="shared" si="45"/>
        <v>43819</v>
      </c>
      <c r="G368" s="164" t="str">
        <f>IF(ControlTardes!H368&lt;&gt;"",ControlTardes!H368,"")</f>
        <v/>
      </c>
      <c r="H368" s="160">
        <f>ControlTardes!I368</f>
        <v>0</v>
      </c>
      <c r="I368" s="141" t="s">
        <v>23</v>
      </c>
      <c r="J368" s="161">
        <f>ControlTardes!K368</f>
        <v>0</v>
      </c>
      <c r="K368" s="138" t="str">
        <f>ControlTardes!L368</f>
        <v>NO</v>
      </c>
      <c r="L368" s="147" t="str">
        <f>IF(Tabla1[[#This Row],[Tardes]]="SI",1,"")</f>
        <v/>
      </c>
      <c r="M368" s="67"/>
      <c r="N368" s="83"/>
      <c r="O368" s="97"/>
      <c r="P368" s="97"/>
      <c r="Q368" s="97"/>
      <c r="R368" s="97"/>
      <c r="S368" s="182"/>
      <c r="T368" s="182"/>
      <c r="U368" s="182"/>
      <c r="V368" s="182"/>
      <c r="W368" s="182"/>
      <c r="X368" s="182"/>
      <c r="Y368" s="182"/>
      <c r="Z368" s="42">
        <f t="shared" si="46"/>
        <v>0</v>
      </c>
      <c r="AA368" s="42">
        <f t="shared" si="41"/>
        <v>0</v>
      </c>
      <c r="AB368" s="42">
        <f t="shared" si="42"/>
        <v>0</v>
      </c>
    </row>
    <row r="369" spans="1:28" ht="15" customHeight="1" x14ac:dyDescent="0.25">
      <c r="A369" s="144">
        <f t="shared" si="47"/>
        <v>43820</v>
      </c>
      <c r="B369" s="145">
        <f t="shared" si="40"/>
        <v>7</v>
      </c>
      <c r="C369" s="146">
        <f>ROW()</f>
        <v>369</v>
      </c>
      <c r="D369" s="177">
        <f t="shared" si="43"/>
        <v>51</v>
      </c>
      <c r="E369" s="119">
        <f t="shared" si="44"/>
        <v>21</v>
      </c>
      <c r="F369" s="120">
        <f t="shared" si="45"/>
        <v>43820</v>
      </c>
      <c r="G369" s="154" t="str">
        <f>IF(ControlTardes!H369&lt;&gt;"",ControlTardes!H369,"")</f>
        <v>FESTIVO</v>
      </c>
      <c r="H369" s="162">
        <f>ControlTardes!I369</f>
        <v>0</v>
      </c>
      <c r="I369" s="138" t="s">
        <v>23</v>
      </c>
      <c r="J369" s="155">
        <f>ControlTardes!K369</f>
        <v>0</v>
      </c>
      <c r="K369" s="138" t="str">
        <f>ControlTardes!L369</f>
        <v>NO</v>
      </c>
      <c r="L369" s="147" t="str">
        <f>IF(Tabla1[[#This Row],[Tardes]]="SI",1,"")</f>
        <v/>
      </c>
      <c r="M369" s="67"/>
      <c r="N369" s="83"/>
      <c r="O369" s="97"/>
      <c r="P369" s="97"/>
      <c r="Q369" s="97"/>
      <c r="R369" s="97"/>
      <c r="S369" s="182"/>
      <c r="T369" s="182"/>
      <c r="U369" s="182"/>
      <c r="V369" s="182"/>
      <c r="W369" s="182"/>
      <c r="X369" s="182"/>
      <c r="Y369" s="182"/>
      <c r="Z369" s="42">
        <f t="shared" si="46"/>
        <v>0</v>
      </c>
      <c r="AA369" s="42">
        <f t="shared" si="41"/>
        <v>0</v>
      </c>
      <c r="AB369" s="42">
        <f t="shared" si="42"/>
        <v>0</v>
      </c>
    </row>
    <row r="370" spans="1:28" ht="15" customHeight="1" x14ac:dyDescent="0.25">
      <c r="A370" s="144">
        <f t="shared" si="47"/>
        <v>43821</v>
      </c>
      <c r="B370" s="145">
        <f t="shared" si="40"/>
        <v>1</v>
      </c>
      <c r="C370" s="146">
        <f>ROW()</f>
        <v>370</v>
      </c>
      <c r="D370" s="177">
        <f t="shared" si="43"/>
        <v>51</v>
      </c>
      <c r="E370" s="119">
        <f t="shared" si="44"/>
        <v>22</v>
      </c>
      <c r="F370" s="120">
        <f t="shared" si="45"/>
        <v>43821</v>
      </c>
      <c r="G370" s="154" t="str">
        <f>IF(ControlTardes!H370&lt;&gt;"",ControlTardes!H370,"")</f>
        <v>FESTIVO</v>
      </c>
      <c r="H370" s="162">
        <f>ControlTardes!I370</f>
        <v>0</v>
      </c>
      <c r="I370" s="138" t="s">
        <v>23</v>
      </c>
      <c r="J370" s="155">
        <f>ControlTardes!K370</f>
        <v>0</v>
      </c>
      <c r="K370" s="138" t="str">
        <f>ControlTardes!L370</f>
        <v>NO</v>
      </c>
      <c r="L370" s="147" t="str">
        <f>IF(Tabla1[[#This Row],[Tardes]]="SI",1,"")</f>
        <v/>
      </c>
      <c r="M370" s="67"/>
      <c r="N370" s="83"/>
      <c r="O370" s="97"/>
      <c r="P370" s="97"/>
      <c r="Q370" s="97"/>
      <c r="R370" s="97"/>
      <c r="S370" s="182"/>
      <c r="T370" s="182"/>
      <c r="U370" s="182"/>
      <c r="V370" s="182"/>
      <c r="W370" s="182"/>
      <c r="X370" s="182"/>
      <c r="Y370" s="182"/>
      <c r="Z370" s="42">
        <f t="shared" si="46"/>
        <v>0</v>
      </c>
      <c r="AA370" s="42">
        <f t="shared" si="41"/>
        <v>0</v>
      </c>
      <c r="AB370" s="42">
        <f t="shared" si="42"/>
        <v>0</v>
      </c>
    </row>
    <row r="371" spans="1:28" ht="15" customHeight="1" thickBot="1" x14ac:dyDescent="0.3">
      <c r="A371" s="144">
        <f t="shared" si="47"/>
        <v>43822</v>
      </c>
      <c r="B371" s="145">
        <f t="shared" si="40"/>
        <v>2</v>
      </c>
      <c r="C371" s="146">
        <f>ROW()</f>
        <v>371</v>
      </c>
      <c r="D371" s="177">
        <f t="shared" si="43"/>
        <v>52</v>
      </c>
      <c r="E371" s="121">
        <f t="shared" si="44"/>
        <v>23</v>
      </c>
      <c r="F371" s="122">
        <f t="shared" si="45"/>
        <v>43822</v>
      </c>
      <c r="G371" s="165" t="str">
        <f>IF(ControlTardes!H371&lt;&gt;"",ControlTardes!H371,"")</f>
        <v/>
      </c>
      <c r="H371" s="156">
        <f>ControlTardes!I371</f>
        <v>0</v>
      </c>
      <c r="I371" s="139" t="s">
        <v>23</v>
      </c>
      <c r="J371" s="157">
        <f>ControlTardes!K371</f>
        <v>0</v>
      </c>
      <c r="K371" s="138" t="str">
        <f>ControlTardes!L371</f>
        <v>NO</v>
      </c>
      <c r="L371" s="147" t="str">
        <f>IF(Tabla1[[#This Row],[Tardes]]="SI",1,"")</f>
        <v/>
      </c>
      <c r="M371" s="67"/>
      <c r="N371" s="83"/>
      <c r="O371" s="97"/>
      <c r="P371" s="97"/>
      <c r="Q371" s="97"/>
      <c r="R371" s="97"/>
      <c r="S371" s="182"/>
      <c r="T371" s="182"/>
      <c r="U371" s="182"/>
      <c r="V371" s="182"/>
      <c r="W371" s="182"/>
      <c r="X371" s="182"/>
      <c r="Y371" s="182"/>
      <c r="Z371" s="42">
        <f t="shared" si="46"/>
        <v>0</v>
      </c>
      <c r="AA371" s="42">
        <f t="shared" si="41"/>
        <v>0</v>
      </c>
      <c r="AB371" s="42">
        <f t="shared" si="42"/>
        <v>0</v>
      </c>
    </row>
    <row r="372" spans="1:28" ht="15" customHeight="1" thickTop="1" x14ac:dyDescent="0.25">
      <c r="A372" s="144">
        <f t="shared" si="47"/>
        <v>43823</v>
      </c>
      <c r="B372" s="145">
        <f t="shared" si="40"/>
        <v>3</v>
      </c>
      <c r="C372" s="146">
        <f>ROW()</f>
        <v>372</v>
      </c>
      <c r="D372" s="177">
        <f t="shared" si="43"/>
        <v>52</v>
      </c>
      <c r="E372" s="125">
        <f t="shared" si="44"/>
        <v>24</v>
      </c>
      <c r="F372" s="126">
        <f t="shared" si="45"/>
        <v>43823</v>
      </c>
      <c r="G372" s="164" t="str">
        <f>IF(ControlTardes!H372&lt;&gt;"",ControlTardes!H372,"")</f>
        <v/>
      </c>
      <c r="H372" s="160">
        <f>ControlTardes!I372</f>
        <v>0</v>
      </c>
      <c r="I372" s="141" t="s">
        <v>23</v>
      </c>
      <c r="J372" s="161">
        <f>ControlTardes!K372</f>
        <v>0</v>
      </c>
      <c r="K372" s="138" t="str">
        <f>ControlTardes!L372</f>
        <v>NO</v>
      </c>
      <c r="L372" s="147" t="str">
        <f>IF(Tabla1[[#This Row],[Tardes]]="SI",1,"")</f>
        <v/>
      </c>
      <c r="M372" s="67"/>
      <c r="N372" s="77"/>
      <c r="O372" s="97"/>
      <c r="P372" s="97"/>
      <c r="Q372" s="97"/>
      <c r="R372" s="97"/>
      <c r="S372" s="182">
        <f>COUNTIF(G372:G378,"")</f>
        <v>4</v>
      </c>
      <c r="T372" s="182">
        <f>S372*7</f>
        <v>28</v>
      </c>
      <c r="U372" s="182">
        <f>$U$11*S372</f>
        <v>33.6</v>
      </c>
      <c r="V372" s="182">
        <f>U372-INT(U372)</f>
        <v>0.60000000000000142</v>
      </c>
      <c r="W372" s="182">
        <f>SUM(Z372:Z378)</f>
        <v>0</v>
      </c>
      <c r="X372" s="182">
        <f>W372-INT(W372)</f>
        <v>0</v>
      </c>
      <c r="Y372" s="182" t="str">
        <f>IF(W372&lt;U372,IF(W372&gt;T372,"SI","NO"),"NO")</f>
        <v>NO</v>
      </c>
      <c r="Z372" s="42">
        <f t="shared" si="46"/>
        <v>0</v>
      </c>
      <c r="AA372" s="42">
        <f t="shared" si="41"/>
        <v>0</v>
      </c>
      <c r="AB372" s="42">
        <f t="shared" si="42"/>
        <v>0</v>
      </c>
    </row>
    <row r="373" spans="1:28" ht="15" customHeight="1" x14ac:dyDescent="0.25">
      <c r="A373" s="144">
        <f t="shared" si="47"/>
        <v>43824</v>
      </c>
      <c r="B373" s="145">
        <f t="shared" si="40"/>
        <v>4</v>
      </c>
      <c r="C373" s="146">
        <f>ROW()</f>
        <v>373</v>
      </c>
      <c r="D373" s="177">
        <f t="shared" si="43"/>
        <v>52</v>
      </c>
      <c r="E373" s="119">
        <f t="shared" si="44"/>
        <v>25</v>
      </c>
      <c r="F373" s="120">
        <f t="shared" si="45"/>
        <v>43824</v>
      </c>
      <c r="G373" s="154" t="str">
        <f>IF(ControlTardes!H373&lt;&gt;"",ControlTardes!H373,"")</f>
        <v>FESTIVO</v>
      </c>
      <c r="H373" s="162">
        <f>ControlTardes!I373</f>
        <v>0</v>
      </c>
      <c r="I373" s="138" t="s">
        <v>23</v>
      </c>
      <c r="J373" s="155">
        <f>ControlTardes!K373</f>
        <v>0</v>
      </c>
      <c r="K373" s="138" t="str">
        <f>ControlTardes!L373</f>
        <v>NO</v>
      </c>
      <c r="L373" s="147" t="str">
        <f>IF(Tabla1[[#This Row],[Tardes]]="SI",1,"")</f>
        <v/>
      </c>
      <c r="M373" s="67"/>
      <c r="N373" s="83"/>
      <c r="O373" s="97"/>
      <c r="P373" s="97"/>
      <c r="Q373" s="97"/>
      <c r="R373" s="97"/>
      <c r="S373" s="182"/>
      <c r="T373" s="182"/>
      <c r="U373" s="182"/>
      <c r="V373" s="182"/>
      <c r="W373" s="182"/>
      <c r="X373" s="182"/>
      <c r="Y373" s="182"/>
      <c r="Z373" s="42">
        <f t="shared" si="46"/>
        <v>0</v>
      </c>
      <c r="AA373" s="42">
        <f t="shared" si="41"/>
        <v>0</v>
      </c>
      <c r="AB373" s="42">
        <f t="shared" si="42"/>
        <v>0</v>
      </c>
    </row>
    <row r="374" spans="1:28" ht="15" customHeight="1" thickBot="1" x14ac:dyDescent="0.3">
      <c r="A374" s="144">
        <f t="shared" si="47"/>
        <v>43825</v>
      </c>
      <c r="B374" s="145">
        <f t="shared" si="40"/>
        <v>5</v>
      </c>
      <c r="C374" s="146">
        <f>ROW()</f>
        <v>374</v>
      </c>
      <c r="D374" s="177">
        <f t="shared" si="43"/>
        <v>52</v>
      </c>
      <c r="E374" s="121">
        <f t="shared" si="44"/>
        <v>26</v>
      </c>
      <c r="F374" s="122">
        <f t="shared" si="45"/>
        <v>43825</v>
      </c>
      <c r="G374" s="165" t="str">
        <f>IF(ControlTardes!H374&lt;&gt;"",ControlTardes!H374,"")</f>
        <v/>
      </c>
      <c r="H374" s="156">
        <f>ControlTardes!I374</f>
        <v>0</v>
      </c>
      <c r="I374" s="139" t="s">
        <v>23</v>
      </c>
      <c r="J374" s="157">
        <f>ControlTardes!K374</f>
        <v>0</v>
      </c>
      <c r="K374" s="138" t="str">
        <f>ControlTardes!L374</f>
        <v>NO</v>
      </c>
      <c r="L374" s="147" t="str">
        <f>IF(Tabla1[[#This Row],[Tardes]]="SI",1,"")</f>
        <v/>
      </c>
      <c r="M374" s="67"/>
      <c r="N374" s="83"/>
      <c r="O374" s="97"/>
      <c r="P374" s="97"/>
      <c r="Q374" s="97"/>
      <c r="R374" s="97"/>
      <c r="S374" s="182"/>
      <c r="T374" s="182"/>
      <c r="U374" s="182"/>
      <c r="V374" s="182"/>
      <c r="W374" s="182"/>
      <c r="X374" s="182"/>
      <c r="Y374" s="182"/>
      <c r="Z374" s="42">
        <f t="shared" si="46"/>
        <v>0</v>
      </c>
      <c r="AA374" s="42">
        <f t="shared" si="41"/>
        <v>0</v>
      </c>
      <c r="AB374" s="42">
        <f t="shared" si="42"/>
        <v>0</v>
      </c>
    </row>
    <row r="375" spans="1:28" ht="15" customHeight="1" thickTop="1" x14ac:dyDescent="0.25">
      <c r="A375" s="144">
        <f t="shared" si="47"/>
        <v>43826</v>
      </c>
      <c r="B375" s="145">
        <f t="shared" si="40"/>
        <v>6</v>
      </c>
      <c r="C375" s="146">
        <f>ROW()</f>
        <v>375</v>
      </c>
      <c r="D375" s="177">
        <f t="shared" si="43"/>
        <v>52</v>
      </c>
      <c r="E375" s="125">
        <f t="shared" si="44"/>
        <v>27</v>
      </c>
      <c r="F375" s="126">
        <f t="shared" si="45"/>
        <v>43826</v>
      </c>
      <c r="G375" s="164" t="str">
        <f>IF(ControlTardes!H375&lt;&gt;"",ControlTardes!H375,"")</f>
        <v/>
      </c>
      <c r="H375" s="160">
        <f>ControlTardes!I375</f>
        <v>0</v>
      </c>
      <c r="I375" s="141" t="s">
        <v>23</v>
      </c>
      <c r="J375" s="161">
        <f>ControlTardes!K375</f>
        <v>0</v>
      </c>
      <c r="K375" s="138" t="str">
        <f>ControlTardes!L375</f>
        <v>NO</v>
      </c>
      <c r="L375" s="147" t="str">
        <f>IF(Tabla1[[#This Row],[Tardes]]="SI",1,"")</f>
        <v/>
      </c>
      <c r="M375" s="67"/>
      <c r="N375" s="83"/>
      <c r="O375" s="97"/>
      <c r="P375" s="97"/>
      <c r="Q375" s="97"/>
      <c r="R375" s="97"/>
      <c r="S375" s="182"/>
      <c r="T375" s="182"/>
      <c r="U375" s="182"/>
      <c r="V375" s="182"/>
      <c r="W375" s="182"/>
      <c r="X375" s="182"/>
      <c r="Y375" s="182"/>
      <c r="Z375" s="42">
        <f t="shared" si="46"/>
        <v>0</v>
      </c>
      <c r="AA375" s="42">
        <f t="shared" si="41"/>
        <v>0</v>
      </c>
      <c r="AB375" s="42">
        <f t="shared" si="42"/>
        <v>0</v>
      </c>
    </row>
    <row r="376" spans="1:28" ht="15" customHeight="1" x14ac:dyDescent="0.25">
      <c r="A376" s="144">
        <f t="shared" si="47"/>
        <v>43827</v>
      </c>
      <c r="B376" s="145">
        <f t="shared" si="40"/>
        <v>7</v>
      </c>
      <c r="C376" s="146">
        <f>ROW()</f>
        <v>376</v>
      </c>
      <c r="D376" s="177">
        <f t="shared" si="43"/>
        <v>52</v>
      </c>
      <c r="E376" s="119">
        <f t="shared" si="44"/>
        <v>28</v>
      </c>
      <c r="F376" s="120">
        <f t="shared" si="45"/>
        <v>43827</v>
      </c>
      <c r="G376" s="154" t="str">
        <f>IF(ControlTardes!H376&lt;&gt;"",ControlTardes!H376,"")</f>
        <v>FESTIVO</v>
      </c>
      <c r="H376" s="162">
        <f>ControlTardes!I376</f>
        <v>0</v>
      </c>
      <c r="I376" s="138" t="s">
        <v>23</v>
      </c>
      <c r="J376" s="155">
        <f>ControlTardes!K376</f>
        <v>0</v>
      </c>
      <c r="K376" s="138" t="str">
        <f>ControlTardes!L376</f>
        <v>NO</v>
      </c>
      <c r="L376" s="147" t="str">
        <f>IF(Tabla1[[#This Row],[Tardes]]="SI",1,"")</f>
        <v/>
      </c>
      <c r="M376" s="67"/>
      <c r="N376" s="83"/>
      <c r="O376" s="97"/>
      <c r="P376" s="97"/>
      <c r="Q376" s="97"/>
      <c r="R376" s="97"/>
      <c r="S376" s="182"/>
      <c r="T376" s="182"/>
      <c r="U376" s="182"/>
      <c r="V376" s="182"/>
      <c r="W376" s="182"/>
      <c r="X376" s="182"/>
      <c r="Y376" s="182"/>
      <c r="Z376" s="42">
        <f t="shared" si="46"/>
        <v>0</v>
      </c>
      <c r="AA376" s="42">
        <f t="shared" si="41"/>
        <v>0</v>
      </c>
      <c r="AB376" s="42">
        <f t="shared" si="42"/>
        <v>0</v>
      </c>
    </row>
    <row r="377" spans="1:28" ht="15" customHeight="1" x14ac:dyDescent="0.25">
      <c r="A377" s="144">
        <f t="shared" si="47"/>
        <v>43828</v>
      </c>
      <c r="B377" s="145">
        <f t="shared" si="40"/>
        <v>1</v>
      </c>
      <c r="C377" s="146">
        <f>ROW()</f>
        <v>377</v>
      </c>
      <c r="D377" s="177">
        <f t="shared" si="43"/>
        <v>52</v>
      </c>
      <c r="E377" s="119">
        <f t="shared" si="44"/>
        <v>29</v>
      </c>
      <c r="F377" s="120">
        <f t="shared" si="45"/>
        <v>43828</v>
      </c>
      <c r="G377" s="154" t="str">
        <f>IF(ControlTardes!H377&lt;&gt;"",ControlTardes!H377,"")</f>
        <v>FESTIVO</v>
      </c>
      <c r="H377" s="162">
        <f>ControlTardes!I377</f>
        <v>0</v>
      </c>
      <c r="I377" s="138" t="s">
        <v>23</v>
      </c>
      <c r="J377" s="155">
        <f>ControlTardes!K377</f>
        <v>0</v>
      </c>
      <c r="K377" s="138" t="str">
        <f>ControlTardes!L377</f>
        <v>NO</v>
      </c>
      <c r="L377" s="147" t="str">
        <f>IF(Tabla1[[#This Row],[Tardes]]="SI",1,"")</f>
        <v/>
      </c>
      <c r="M377" s="67"/>
      <c r="N377" s="83"/>
      <c r="O377" s="97"/>
      <c r="P377" s="97"/>
      <c r="Q377" s="97"/>
      <c r="R377" s="97"/>
      <c r="S377" s="182"/>
      <c r="T377" s="182"/>
      <c r="U377" s="182"/>
      <c r="V377" s="182"/>
      <c r="W377" s="182"/>
      <c r="X377" s="182"/>
      <c r="Y377" s="182"/>
      <c r="Z377" s="42">
        <f t="shared" si="46"/>
        <v>0</v>
      </c>
      <c r="AA377" s="42">
        <f t="shared" si="41"/>
        <v>0</v>
      </c>
      <c r="AB377" s="42">
        <f t="shared" si="42"/>
        <v>0</v>
      </c>
    </row>
    <row r="378" spans="1:28" ht="15" customHeight="1" thickBot="1" x14ac:dyDescent="0.3">
      <c r="A378" s="144">
        <f t="shared" si="47"/>
        <v>43829</v>
      </c>
      <c r="B378" s="145">
        <f t="shared" si="40"/>
        <v>2</v>
      </c>
      <c r="C378" s="146">
        <f>ROW()</f>
        <v>378</v>
      </c>
      <c r="D378" s="177">
        <f t="shared" si="43"/>
        <v>53</v>
      </c>
      <c r="E378" s="121">
        <f t="shared" si="44"/>
        <v>30</v>
      </c>
      <c r="F378" s="122">
        <f t="shared" si="45"/>
        <v>43829</v>
      </c>
      <c r="G378" s="165" t="str">
        <f>IF(ControlTardes!H378&lt;&gt;"",ControlTardes!H378,"")</f>
        <v/>
      </c>
      <c r="H378" s="156">
        <f>ControlTardes!I378</f>
        <v>0</v>
      </c>
      <c r="I378" s="139" t="s">
        <v>23</v>
      </c>
      <c r="J378" s="157">
        <f>ControlTardes!K378</f>
        <v>0</v>
      </c>
      <c r="K378" s="138" t="str">
        <f>ControlTardes!L378</f>
        <v>NO</v>
      </c>
      <c r="L378" s="147" t="str">
        <f>IF(Tabla1[[#This Row],[Tardes]]="SI",1,"")</f>
        <v/>
      </c>
      <c r="M378" s="67"/>
      <c r="N378" s="83"/>
      <c r="O378" s="97"/>
      <c r="P378" s="97"/>
      <c r="Q378" s="97"/>
      <c r="R378" s="97"/>
      <c r="S378" s="182"/>
      <c r="T378" s="182"/>
      <c r="U378" s="182"/>
      <c r="V378" s="182"/>
      <c r="W378" s="182"/>
      <c r="X378" s="182"/>
      <c r="Y378" s="182"/>
      <c r="Z378" s="42">
        <f t="shared" si="46"/>
        <v>0</v>
      </c>
      <c r="AA378" s="42">
        <f t="shared" si="41"/>
        <v>0</v>
      </c>
      <c r="AB378" s="42">
        <f t="shared" si="42"/>
        <v>0</v>
      </c>
    </row>
    <row r="379" spans="1:28" ht="15" customHeight="1" thickTop="1" thickBot="1" x14ac:dyDescent="0.3">
      <c r="A379" s="144">
        <f t="shared" si="47"/>
        <v>43830</v>
      </c>
      <c r="B379" s="145">
        <f t="shared" si="40"/>
        <v>3</v>
      </c>
      <c r="C379" s="146">
        <f>ROW()</f>
        <v>379</v>
      </c>
      <c r="D379" s="177">
        <f t="shared" si="43"/>
        <v>53</v>
      </c>
      <c r="E379" s="130">
        <f t="shared" si="44"/>
        <v>31</v>
      </c>
      <c r="F379" s="131">
        <f t="shared" si="45"/>
        <v>43830</v>
      </c>
      <c r="G379" s="163" t="str">
        <f>IF(ControlTardes!H379&lt;&gt;"",ControlTardes!H379,"")</f>
        <v/>
      </c>
      <c r="H379" s="166">
        <f>ControlTardes!I379</f>
        <v>0</v>
      </c>
      <c r="I379" s="143" t="s">
        <v>23</v>
      </c>
      <c r="J379" s="167">
        <f>ControlTardes!K379</f>
        <v>0</v>
      </c>
      <c r="K379" s="138" t="str">
        <f>ControlTardes!L379</f>
        <v>NO</v>
      </c>
      <c r="L379" s="147" t="str">
        <f>IF(Tabla1[[#This Row],[Tardes]]="SI",1,"")</f>
        <v/>
      </c>
      <c r="M379" s="67"/>
      <c r="N379" s="83"/>
      <c r="O379" s="97"/>
      <c r="P379" s="97"/>
      <c r="Q379" s="97"/>
      <c r="R379" s="97"/>
      <c r="S379" s="8">
        <v>0</v>
      </c>
      <c r="U379" s="8">
        <f>$U$11*S379</f>
        <v>0</v>
      </c>
      <c r="V379" s="8">
        <f>U379-INT(U379)</f>
        <v>0</v>
      </c>
      <c r="W379" s="12">
        <f>Z379</f>
        <v>0</v>
      </c>
      <c r="X379" s="12">
        <f>W379</f>
        <v>0</v>
      </c>
      <c r="Z379" s="42">
        <f>AA379+AB379</f>
        <v>0</v>
      </c>
      <c r="AA379" s="42">
        <f t="shared" si="41"/>
        <v>0</v>
      </c>
      <c r="AB379" s="42">
        <f t="shared" si="42"/>
        <v>0</v>
      </c>
    </row>
    <row r="380" spans="1:28" ht="15" customHeight="1" thickTop="1" x14ac:dyDescent="0.25">
      <c r="A380" s="116" t="s">
        <v>95</v>
      </c>
      <c r="B380" s="116"/>
      <c r="C380" s="116"/>
      <c r="D380" s="132" t="str">
        <f>CONCATENATE(TEXT(SUBTOTAL(103,Tabla1[Semana]),"#")," días")</f>
        <v>365 días</v>
      </c>
      <c r="E380" s="127"/>
      <c r="F380" s="133"/>
      <c r="G380" s="168" t="s">
        <v>96</v>
      </c>
      <c r="H380" s="169">
        <f>SUBTOTAL(109,Tabla1[HH])+INT(SUBTOTAL(109,Tabla1[MM])/60)</f>
        <v>0</v>
      </c>
      <c r="I380" s="142" t="s">
        <v>23</v>
      </c>
      <c r="J380" s="170">
        <f>MOD(SUBTOTAL(109,Tabla1[MM]),60)</f>
        <v>0</v>
      </c>
      <c r="K380" s="171" t="s">
        <v>97</v>
      </c>
      <c r="L380" s="129">
        <f>SUBTOTAL(109,Tabla1[S.Tardes])</f>
        <v>0</v>
      </c>
      <c r="N380" s="83"/>
    </row>
    <row r="381" spans="1:28" ht="15" hidden="1" x14ac:dyDescent="0.25">
      <c r="C381" s="58">
        <f>ROW()</f>
        <v>381</v>
      </c>
      <c r="D381" s="112"/>
      <c r="E381" s="35">
        <f>SUBTOTAL(102,E15:E379)</f>
        <v>365</v>
      </c>
      <c r="G381" s="20">
        <f>SUBTOTAL(102,E15:E379)-SUBTOTAL(103,G15:G379)</f>
        <v>0</v>
      </c>
      <c r="K381" s="113">
        <f>COUNTIF(K15:K379,"SI")</f>
        <v>0</v>
      </c>
      <c r="N381" s="83" t="s">
        <v>80</v>
      </c>
    </row>
    <row r="382" spans="1:28" ht="15" hidden="1" x14ac:dyDescent="0.25">
      <c r="D382" s="112"/>
    </row>
    <row r="383" spans="1:28" ht="15" hidden="1" x14ac:dyDescent="0.25"/>
    <row r="384" spans="1:28" ht="15" hidden="1" x14ac:dyDescent="0.25"/>
    <row r="385" ht="15" hidden="1" x14ac:dyDescent="0.25"/>
    <row r="386" ht="15" hidden="1" x14ac:dyDescent="0.25"/>
    <row r="387" ht="15" hidden="1" x14ac:dyDescent="0.25"/>
    <row r="388" ht="15" hidden="1" x14ac:dyDescent="0.25"/>
    <row r="389" ht="15" hidden="1" x14ac:dyDescent="0.25"/>
    <row r="390" ht="15" hidden="1" x14ac:dyDescent="0.25"/>
    <row r="391" ht="15" hidden="1" x14ac:dyDescent="0.25"/>
    <row r="392" ht="15" hidden="1" x14ac:dyDescent="0.25"/>
    <row r="393" ht="15" hidden="1" x14ac:dyDescent="0.25"/>
    <row r="394" ht="15" hidden="1" x14ac:dyDescent="0.25"/>
    <row r="395" ht="15" hidden="1" x14ac:dyDescent="0.25"/>
    <row r="396" ht="15" hidden="1" customHeight="1" x14ac:dyDescent="0.25"/>
  </sheetData>
  <sheetProtection algorithmName="SHA-512" hashValue="6XD6idI1VprEkRe5EH2cT2ItlUgm/xrhrS346mlJr5UPcO837sC5o1DCpQvGfJu8DW9Ddhi0SzwaGQFgApzBrg==" saltValue="/oMEacqESRBye/9A0C7aPQ==" spinCount="100000" sheet="1" objects="1" scenarios="1" formatCells="0" formatColumns="0" formatRows="0" selectLockedCells="1" sort="0" autoFilter="0" selectUnlockedCells="1"/>
  <dataConsolidate/>
  <mergeCells count="361">
    <mergeCell ref="X351:X357"/>
    <mergeCell ref="Y351:Y357"/>
    <mergeCell ref="S358:S364"/>
    <mergeCell ref="T358:T364"/>
    <mergeCell ref="U358:U364"/>
    <mergeCell ref="V358:V364"/>
    <mergeCell ref="W358:W364"/>
    <mergeCell ref="X358:X364"/>
    <mergeCell ref="W372:W378"/>
    <mergeCell ref="X372:X378"/>
    <mergeCell ref="Y372:Y378"/>
    <mergeCell ref="Y358:Y364"/>
    <mergeCell ref="S365:S371"/>
    <mergeCell ref="T365:T371"/>
    <mergeCell ref="U365:U371"/>
    <mergeCell ref="V365:V371"/>
    <mergeCell ref="W365:W371"/>
    <mergeCell ref="X365:X371"/>
    <mergeCell ref="Y365:Y371"/>
    <mergeCell ref="S351:S357"/>
    <mergeCell ref="T351:T357"/>
    <mergeCell ref="U351:U357"/>
    <mergeCell ref="V351:V357"/>
    <mergeCell ref="S372:S378"/>
    <mergeCell ref="T372:T378"/>
    <mergeCell ref="U372:U378"/>
    <mergeCell ref="V372:V378"/>
    <mergeCell ref="W351:W357"/>
    <mergeCell ref="S330:S336"/>
    <mergeCell ref="T330:T336"/>
    <mergeCell ref="U330:U336"/>
    <mergeCell ref="V330:V336"/>
    <mergeCell ref="W330:W336"/>
    <mergeCell ref="X330:X336"/>
    <mergeCell ref="Y330:Y336"/>
    <mergeCell ref="Y337:Y343"/>
    <mergeCell ref="S344:S350"/>
    <mergeCell ref="T344:T350"/>
    <mergeCell ref="U344:U350"/>
    <mergeCell ref="V344:V350"/>
    <mergeCell ref="W344:W350"/>
    <mergeCell ref="X344:X350"/>
    <mergeCell ref="Y344:Y350"/>
    <mergeCell ref="S337:S343"/>
    <mergeCell ref="T337:T343"/>
    <mergeCell ref="U337:U343"/>
    <mergeCell ref="V337:V343"/>
    <mergeCell ref="W337:W343"/>
    <mergeCell ref="X337:X343"/>
    <mergeCell ref="X316:X322"/>
    <mergeCell ref="Y316:Y322"/>
    <mergeCell ref="S323:S329"/>
    <mergeCell ref="T323:T329"/>
    <mergeCell ref="U323:U329"/>
    <mergeCell ref="V323:V329"/>
    <mergeCell ref="W323:W329"/>
    <mergeCell ref="X323:X329"/>
    <mergeCell ref="S316:S322"/>
    <mergeCell ref="T316:T322"/>
    <mergeCell ref="U316:U322"/>
    <mergeCell ref="V316:V322"/>
    <mergeCell ref="W316:W322"/>
    <mergeCell ref="Y323:Y329"/>
    <mergeCell ref="X302:X308"/>
    <mergeCell ref="Y302:Y308"/>
    <mergeCell ref="S309:S315"/>
    <mergeCell ref="T309:T315"/>
    <mergeCell ref="U309:U315"/>
    <mergeCell ref="V309:V315"/>
    <mergeCell ref="W309:W315"/>
    <mergeCell ref="X309:X315"/>
    <mergeCell ref="Y309:Y315"/>
    <mergeCell ref="S302:S308"/>
    <mergeCell ref="T302:T308"/>
    <mergeCell ref="U302:U308"/>
    <mergeCell ref="V302:V308"/>
    <mergeCell ref="W302:W308"/>
    <mergeCell ref="S288:S294"/>
    <mergeCell ref="T288:T294"/>
    <mergeCell ref="U288:U294"/>
    <mergeCell ref="V288:V294"/>
    <mergeCell ref="W288:W294"/>
    <mergeCell ref="X288:X294"/>
    <mergeCell ref="Y288:Y294"/>
    <mergeCell ref="S295:S301"/>
    <mergeCell ref="T295:T301"/>
    <mergeCell ref="U295:U301"/>
    <mergeCell ref="V295:V301"/>
    <mergeCell ref="W295:W301"/>
    <mergeCell ref="X295:X301"/>
    <mergeCell ref="Y295:Y301"/>
    <mergeCell ref="S274:S280"/>
    <mergeCell ref="T274:T280"/>
    <mergeCell ref="U274:U280"/>
    <mergeCell ref="V274:V280"/>
    <mergeCell ref="W274:W280"/>
    <mergeCell ref="X274:X280"/>
    <mergeCell ref="Y274:Y280"/>
    <mergeCell ref="S281:S287"/>
    <mergeCell ref="T281:T287"/>
    <mergeCell ref="U281:U287"/>
    <mergeCell ref="V281:V287"/>
    <mergeCell ref="W281:W287"/>
    <mergeCell ref="X281:X287"/>
    <mergeCell ref="Y281:Y287"/>
    <mergeCell ref="W260:W266"/>
    <mergeCell ref="X260:X266"/>
    <mergeCell ref="Y260:Y266"/>
    <mergeCell ref="S267:S273"/>
    <mergeCell ref="T267:T273"/>
    <mergeCell ref="U267:U273"/>
    <mergeCell ref="V267:V273"/>
    <mergeCell ref="W267:W273"/>
    <mergeCell ref="X267:X273"/>
    <mergeCell ref="S260:S266"/>
    <mergeCell ref="T260:T266"/>
    <mergeCell ref="U260:U266"/>
    <mergeCell ref="V260:V266"/>
    <mergeCell ref="Y267:Y273"/>
    <mergeCell ref="S239:S245"/>
    <mergeCell ref="T239:T245"/>
    <mergeCell ref="U239:U245"/>
    <mergeCell ref="V239:V245"/>
    <mergeCell ref="W239:W245"/>
    <mergeCell ref="X239:X245"/>
    <mergeCell ref="Y239:Y245"/>
    <mergeCell ref="Y246:Y252"/>
    <mergeCell ref="S253:S259"/>
    <mergeCell ref="T253:T259"/>
    <mergeCell ref="U253:U259"/>
    <mergeCell ref="V253:V259"/>
    <mergeCell ref="W253:W259"/>
    <mergeCell ref="X253:X259"/>
    <mergeCell ref="Y253:Y259"/>
    <mergeCell ref="S246:S252"/>
    <mergeCell ref="T246:T252"/>
    <mergeCell ref="U246:U252"/>
    <mergeCell ref="V246:V252"/>
    <mergeCell ref="W246:W252"/>
    <mergeCell ref="X246:X252"/>
    <mergeCell ref="X225:X231"/>
    <mergeCell ref="Y225:Y231"/>
    <mergeCell ref="S232:S238"/>
    <mergeCell ref="T232:T238"/>
    <mergeCell ref="U232:U238"/>
    <mergeCell ref="V232:V238"/>
    <mergeCell ref="W232:W238"/>
    <mergeCell ref="X232:X238"/>
    <mergeCell ref="S225:S231"/>
    <mergeCell ref="T225:T231"/>
    <mergeCell ref="U225:U231"/>
    <mergeCell ref="V225:V231"/>
    <mergeCell ref="W225:W231"/>
    <mergeCell ref="Y232:Y238"/>
    <mergeCell ref="X211:X217"/>
    <mergeCell ref="Y211:Y217"/>
    <mergeCell ref="S218:S224"/>
    <mergeCell ref="T218:T224"/>
    <mergeCell ref="U218:U224"/>
    <mergeCell ref="V218:V224"/>
    <mergeCell ref="W218:W224"/>
    <mergeCell ref="X218:X224"/>
    <mergeCell ref="Y218:Y224"/>
    <mergeCell ref="S211:S217"/>
    <mergeCell ref="T211:T217"/>
    <mergeCell ref="U211:U217"/>
    <mergeCell ref="V211:V217"/>
    <mergeCell ref="W211:W217"/>
    <mergeCell ref="S197:S203"/>
    <mergeCell ref="T197:T203"/>
    <mergeCell ref="U197:U203"/>
    <mergeCell ref="V197:V203"/>
    <mergeCell ref="W197:W203"/>
    <mergeCell ref="X197:X203"/>
    <mergeCell ref="Y197:Y203"/>
    <mergeCell ref="S204:S210"/>
    <mergeCell ref="T204:T210"/>
    <mergeCell ref="U204:U210"/>
    <mergeCell ref="V204:V210"/>
    <mergeCell ref="W204:W210"/>
    <mergeCell ref="X204:X210"/>
    <mergeCell ref="Y204:Y210"/>
    <mergeCell ref="S183:S189"/>
    <mergeCell ref="T183:T189"/>
    <mergeCell ref="U183:U189"/>
    <mergeCell ref="V183:V189"/>
    <mergeCell ref="W183:W189"/>
    <mergeCell ref="X183:X189"/>
    <mergeCell ref="Y183:Y189"/>
    <mergeCell ref="S190:S196"/>
    <mergeCell ref="T190:T196"/>
    <mergeCell ref="U190:U196"/>
    <mergeCell ref="V190:V196"/>
    <mergeCell ref="W190:W196"/>
    <mergeCell ref="X190:X196"/>
    <mergeCell ref="Y190:Y196"/>
    <mergeCell ref="W169:W175"/>
    <mergeCell ref="X169:X175"/>
    <mergeCell ref="Y169:Y175"/>
    <mergeCell ref="S176:S182"/>
    <mergeCell ref="T176:T182"/>
    <mergeCell ref="U176:U182"/>
    <mergeCell ref="V176:V182"/>
    <mergeCell ref="W176:W182"/>
    <mergeCell ref="X176:X182"/>
    <mergeCell ref="S169:S175"/>
    <mergeCell ref="T169:T175"/>
    <mergeCell ref="U169:U175"/>
    <mergeCell ref="V169:V175"/>
    <mergeCell ref="Y176:Y182"/>
    <mergeCell ref="S148:S154"/>
    <mergeCell ref="T148:T154"/>
    <mergeCell ref="U148:U154"/>
    <mergeCell ref="V148:V154"/>
    <mergeCell ref="W148:W154"/>
    <mergeCell ref="X148:X154"/>
    <mergeCell ref="Y148:Y154"/>
    <mergeCell ref="Y155:Y161"/>
    <mergeCell ref="S162:S168"/>
    <mergeCell ref="T162:T168"/>
    <mergeCell ref="U162:U168"/>
    <mergeCell ref="V162:V168"/>
    <mergeCell ref="W162:W168"/>
    <mergeCell ref="X162:X168"/>
    <mergeCell ref="Y162:Y168"/>
    <mergeCell ref="S155:S161"/>
    <mergeCell ref="T155:T161"/>
    <mergeCell ref="U155:U161"/>
    <mergeCell ref="V155:V161"/>
    <mergeCell ref="W155:W161"/>
    <mergeCell ref="X155:X161"/>
    <mergeCell ref="X134:X140"/>
    <mergeCell ref="Y134:Y140"/>
    <mergeCell ref="S141:S147"/>
    <mergeCell ref="T141:T147"/>
    <mergeCell ref="U141:U147"/>
    <mergeCell ref="V141:V147"/>
    <mergeCell ref="W141:W147"/>
    <mergeCell ref="X141:X147"/>
    <mergeCell ref="S134:S140"/>
    <mergeCell ref="T134:T140"/>
    <mergeCell ref="U134:U140"/>
    <mergeCell ref="V134:V140"/>
    <mergeCell ref="W134:W140"/>
    <mergeCell ref="Y141:Y147"/>
    <mergeCell ref="X120:X126"/>
    <mergeCell ref="Y120:Y126"/>
    <mergeCell ref="S127:S133"/>
    <mergeCell ref="T127:T133"/>
    <mergeCell ref="U127:U133"/>
    <mergeCell ref="V127:V133"/>
    <mergeCell ref="W127:W133"/>
    <mergeCell ref="X127:X133"/>
    <mergeCell ref="Y127:Y133"/>
    <mergeCell ref="S120:S126"/>
    <mergeCell ref="T120:T126"/>
    <mergeCell ref="U120:U126"/>
    <mergeCell ref="V120:V126"/>
    <mergeCell ref="W120:W126"/>
    <mergeCell ref="S106:S112"/>
    <mergeCell ref="T106:T112"/>
    <mergeCell ref="U106:U112"/>
    <mergeCell ref="V106:V112"/>
    <mergeCell ref="W106:W112"/>
    <mergeCell ref="X106:X112"/>
    <mergeCell ref="Y106:Y112"/>
    <mergeCell ref="S113:S119"/>
    <mergeCell ref="T113:T119"/>
    <mergeCell ref="U113:U119"/>
    <mergeCell ref="V113:V119"/>
    <mergeCell ref="W113:W119"/>
    <mergeCell ref="X113:X119"/>
    <mergeCell ref="Y113:Y119"/>
    <mergeCell ref="S92:S98"/>
    <mergeCell ref="T92:T98"/>
    <mergeCell ref="U92:U98"/>
    <mergeCell ref="V92:V98"/>
    <mergeCell ref="W92:W98"/>
    <mergeCell ref="X92:X98"/>
    <mergeCell ref="Y92:Y98"/>
    <mergeCell ref="S99:S105"/>
    <mergeCell ref="T99:T105"/>
    <mergeCell ref="U99:U105"/>
    <mergeCell ref="V99:V105"/>
    <mergeCell ref="W99:W105"/>
    <mergeCell ref="X99:X105"/>
    <mergeCell ref="Y99:Y105"/>
    <mergeCell ref="W78:W84"/>
    <mergeCell ref="X78:X84"/>
    <mergeCell ref="Y78:Y84"/>
    <mergeCell ref="S85:S91"/>
    <mergeCell ref="T85:T91"/>
    <mergeCell ref="U85:U91"/>
    <mergeCell ref="V85:V91"/>
    <mergeCell ref="W85:W91"/>
    <mergeCell ref="X85:X91"/>
    <mergeCell ref="S78:S84"/>
    <mergeCell ref="T78:T84"/>
    <mergeCell ref="U78:U84"/>
    <mergeCell ref="V78:V84"/>
    <mergeCell ref="Y85:Y91"/>
    <mergeCell ref="S57:S63"/>
    <mergeCell ref="T57:T63"/>
    <mergeCell ref="U57:U63"/>
    <mergeCell ref="V57:V63"/>
    <mergeCell ref="W57:W63"/>
    <mergeCell ref="X57:X63"/>
    <mergeCell ref="Y57:Y63"/>
    <mergeCell ref="Y64:Y70"/>
    <mergeCell ref="S71:S77"/>
    <mergeCell ref="T71:T77"/>
    <mergeCell ref="U71:U77"/>
    <mergeCell ref="V71:V77"/>
    <mergeCell ref="W71:W77"/>
    <mergeCell ref="X71:X77"/>
    <mergeCell ref="Y71:Y77"/>
    <mergeCell ref="S64:S70"/>
    <mergeCell ref="T64:T70"/>
    <mergeCell ref="U64:U70"/>
    <mergeCell ref="V64:V70"/>
    <mergeCell ref="W64:W70"/>
    <mergeCell ref="X64:X70"/>
    <mergeCell ref="S43:S49"/>
    <mergeCell ref="T43:T49"/>
    <mergeCell ref="U43:U49"/>
    <mergeCell ref="V43:V49"/>
    <mergeCell ref="W43:W49"/>
    <mergeCell ref="X43:X49"/>
    <mergeCell ref="Y43:Y49"/>
    <mergeCell ref="S50:S56"/>
    <mergeCell ref="T50:T56"/>
    <mergeCell ref="U50:U56"/>
    <mergeCell ref="V50:V56"/>
    <mergeCell ref="W50:W56"/>
    <mergeCell ref="X50:X56"/>
    <mergeCell ref="Y50:Y56"/>
    <mergeCell ref="S36:S42"/>
    <mergeCell ref="T36:T42"/>
    <mergeCell ref="U36:U42"/>
    <mergeCell ref="AL27:AM27"/>
    <mergeCell ref="S29:S35"/>
    <mergeCell ref="T29:T35"/>
    <mergeCell ref="U29:U35"/>
    <mergeCell ref="V29:V35"/>
    <mergeCell ref="W29:W35"/>
    <mergeCell ref="X29:X35"/>
    <mergeCell ref="Y29:Y35"/>
    <mergeCell ref="V36:V42"/>
    <mergeCell ref="W36:W42"/>
    <mergeCell ref="X36:X42"/>
    <mergeCell ref="Y36:Y42"/>
    <mergeCell ref="H6:L6"/>
    <mergeCell ref="H7:L7"/>
    <mergeCell ref="V15:V21"/>
    <mergeCell ref="W15:W21"/>
    <mergeCell ref="X15:X21"/>
    <mergeCell ref="Y15:Y21"/>
    <mergeCell ref="P14:Q14"/>
    <mergeCell ref="S15:S21"/>
    <mergeCell ref="T15:T21"/>
    <mergeCell ref="U15:U21"/>
  </mergeCells>
  <conditionalFormatting sqref="N1 H6">
    <cfRule type="expression" dxfId="17" priority="12">
      <formula>$AA$11&gt;1680</formula>
    </cfRule>
  </conditionalFormatting>
  <conditionalFormatting sqref="N2 H7">
    <cfRule type="expression" dxfId="16" priority="11">
      <formula>$T$11&gt;100</formula>
    </cfRule>
  </conditionalFormatting>
  <conditionalFormatting sqref="N6:P7">
    <cfRule type="expression" dxfId="15" priority="10">
      <formula>$AA$11&gt;1680</formula>
    </cfRule>
  </conditionalFormatting>
  <conditionalFormatting sqref="L15:L379">
    <cfRule type="cellIs" dxfId="14" priority="2" operator="equal">
      <formula>2</formula>
    </cfRule>
    <cfRule type="cellIs" dxfId="13" priority="3" operator="greaterThan">
      <formula>2</formula>
    </cfRule>
    <cfRule type="cellIs" dxfId="12" priority="4" operator="lessThan">
      <formula>2</formula>
    </cfRule>
    <cfRule type="expression" dxfId="11" priority="7">
      <formula>$Y15="SI"</formula>
    </cfRule>
    <cfRule type="expression" dxfId="10" priority="8">
      <formula>$W15&lt;$T15</formula>
    </cfRule>
    <cfRule type="expression" dxfId="9" priority="9">
      <formula>$W15&gt;$U15</formula>
    </cfRule>
  </conditionalFormatting>
  <conditionalFormatting sqref="Q9:Q13">
    <cfRule type="cellIs" dxfId="8" priority="5" operator="lessThan">
      <formula>0</formula>
    </cfRule>
    <cfRule type="cellIs" dxfId="7" priority="6" operator="greaterThan">
      <formula>0</formula>
    </cfRule>
  </conditionalFormatting>
  <conditionalFormatting sqref="E15:K379">
    <cfRule type="expression" dxfId="6" priority="13">
      <formula>$G15=$AD$20</formula>
    </cfRule>
    <cfRule type="expression" dxfId="5" priority="14">
      <formula>$G15=$AD$19</formula>
    </cfRule>
    <cfRule type="expression" dxfId="4" priority="15">
      <formula>$G15=$AD$18</formula>
    </cfRule>
    <cfRule type="expression" dxfId="3" priority="16">
      <formula>$G15=$AD$17</formula>
    </cfRule>
    <cfRule type="expression" dxfId="2" priority="17">
      <formula>$G15=$AD$16</formula>
    </cfRule>
    <cfRule type="expression" dxfId="1" priority="18">
      <formula>$G15=$AD$15</formula>
    </cfRule>
    <cfRule type="expression" dxfId="0" priority="19">
      <formula>$G15=$AD$14</formula>
    </cfRule>
  </conditionalFormatting>
  <dataValidations count="2">
    <dataValidation type="list" allowBlank="1" showInputMessage="1" showErrorMessage="1" sqref="G15:G379" xr:uid="{00000000-0002-0000-0200-000000000000}">
      <formula1>Permisos</formula1>
    </dataValidation>
    <dataValidation type="list" allowBlank="1" showInputMessage="1" showErrorMessage="1" sqref="K15:K379" xr:uid="{00000000-0002-0000-0200-000001000000}">
      <formula1>$X$11:$Y$11</formula1>
    </dataValidation>
  </dataValidations>
  <pageMargins left="0.70866141732283472" right="0.70866141732283472" top="0.74803149606299213" bottom="0.74803149606299213" header="0.31496062992125984" footer="0.31496062992125984"/>
  <pageSetup paperSize="9" scale="47"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Nota</vt:lpstr>
      <vt:lpstr>ControlTardes</vt:lpstr>
      <vt:lpstr>FiltrosImprimir</vt:lpstr>
      <vt:lpstr>FiltrosImprimir!Área_de_impresión</vt:lpstr>
      <vt:lpstr>NoTardes</vt:lpstr>
      <vt:lpstr>FiltrosImprimir!Títulos_a_imprimir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gracia escartin</dc:creator>
  <cp:lastModifiedBy>miguel gracia escartin</cp:lastModifiedBy>
  <cp:lastPrinted>2019-01-13T12:03:00Z</cp:lastPrinted>
  <dcterms:created xsi:type="dcterms:W3CDTF">2018-12-21T00:40:15Z</dcterms:created>
  <dcterms:modified xsi:type="dcterms:W3CDTF">2019-01-13T22:59:53Z</dcterms:modified>
</cp:coreProperties>
</file>